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80" windowWidth="12920" windowHeight="11760" activeTab="0"/>
  </bookViews>
  <sheets>
    <sheet name="Calcul Montant GF" sheetId="1" r:id="rId1"/>
    <sheet name="Annexe-Gestion-Dechets" sheetId="2" r:id="rId2"/>
    <sheet name="DATA" sheetId="3" r:id="rId3"/>
  </sheets>
  <definedNames>
    <definedName name="ouinon">'Calcul Montant GF'!$G$7:$G$8</definedName>
    <definedName name="_xlnm.Print_Area" localSheetId="0">'Calcul Montant GF'!$A$1:$K$99</definedName>
    <definedName name="_xlnm.Print_Area" localSheetId="2">'DATA'!#REF!</definedName>
  </definedNames>
  <calcPr fullCalcOnLoad="1"/>
</workbook>
</file>

<file path=xl/comments1.xml><?xml version="1.0" encoding="utf-8"?>
<comments xmlns="http://schemas.openxmlformats.org/spreadsheetml/2006/main">
  <authors>
    <author>A.Roze</author>
    <author>Anne-Claire Beucher</author>
    <author>PC ICPE</author>
  </authors>
  <commentList>
    <comment ref="E40" authorId="0">
      <text>
        <r>
          <rPr>
            <b/>
            <sz val="9"/>
            <rFont val="Tahoma"/>
            <family val="0"/>
          </rPr>
          <t xml:space="preserve">FEDEREC: OUI / NON
</t>
        </r>
        <r>
          <rPr>
            <sz val="9"/>
            <rFont val="Tahoma"/>
            <family val="0"/>
          </rPr>
          <t xml:space="preserve">
</t>
        </r>
      </text>
    </comment>
    <comment ref="E43" authorId="0">
      <text>
        <r>
          <rPr>
            <b/>
            <sz val="9"/>
            <rFont val="Tahoma"/>
            <family val="0"/>
          </rPr>
          <t>FEDEREC: FIXE</t>
        </r>
        <r>
          <rPr>
            <sz val="9"/>
            <rFont val="Tahoma"/>
            <family val="0"/>
          </rPr>
          <t xml:space="preserve">
</t>
        </r>
      </text>
    </comment>
    <comment ref="E12" authorId="0">
      <text>
        <r>
          <rPr>
            <b/>
            <sz val="9"/>
            <rFont val="Tahoma"/>
            <family val="0"/>
          </rPr>
          <t>FEDEREC: FIXE</t>
        </r>
      </text>
    </comment>
    <comment ref="E13" authorId="0">
      <text>
        <r>
          <rPr>
            <b/>
            <sz val="9"/>
            <rFont val="Tahoma"/>
            <family val="0"/>
          </rPr>
          <t>FEDEREC: FIXE</t>
        </r>
        <r>
          <rPr>
            <sz val="9"/>
            <rFont val="Tahoma"/>
            <family val="0"/>
          </rPr>
          <t xml:space="preserve">
</t>
        </r>
      </text>
    </comment>
    <comment ref="E52" authorId="0">
      <text>
        <r>
          <rPr>
            <b/>
            <sz val="9"/>
            <rFont val="Tahoma"/>
            <family val="0"/>
          </rPr>
          <t>FEDEREC: OUI / NON</t>
        </r>
      </text>
    </comment>
    <comment ref="E69" authorId="0">
      <text>
        <r>
          <rPr>
            <b/>
            <sz val="9"/>
            <rFont val="Tahoma"/>
            <family val="0"/>
          </rPr>
          <t>FEDEREC: OUI / NON</t>
        </r>
      </text>
    </comment>
    <comment ref="E41" authorId="1">
      <text>
        <r>
          <rPr>
            <b/>
            <sz val="9"/>
            <rFont val="Tahoma"/>
            <family val="0"/>
          </rPr>
          <t>FEDEREC:FIXE</t>
        </r>
      </text>
    </comment>
    <comment ref="E54" authorId="1">
      <text>
        <r>
          <rPr>
            <b/>
            <sz val="9"/>
            <rFont val="Tahoma"/>
            <family val="0"/>
          </rPr>
          <t>FEDEREC:FIXE</t>
        </r>
        <r>
          <rPr>
            <sz val="9"/>
            <rFont val="Tahoma"/>
            <family val="0"/>
          </rPr>
          <t xml:space="preserve">
</t>
        </r>
      </text>
    </comment>
    <comment ref="E80" authorId="0">
      <text>
        <r>
          <rPr>
            <b/>
            <sz val="9"/>
            <rFont val="Tahoma"/>
            <family val="0"/>
          </rPr>
          <t>FEDEREC: OUI / NON</t>
        </r>
      </text>
    </comment>
    <comment ref="E74" authorId="0">
      <text>
        <r>
          <rPr>
            <b/>
            <sz val="9"/>
            <rFont val="Tahoma"/>
            <family val="0"/>
          </rPr>
          <t>FEDEREC: OUI / NON</t>
        </r>
      </text>
    </comment>
    <comment ref="E79" authorId="0">
      <text>
        <r>
          <rPr>
            <b/>
            <sz val="9"/>
            <rFont val="Tahoma"/>
            <family val="0"/>
          </rPr>
          <t>FEDEREC: OUI / NON</t>
        </r>
      </text>
    </comment>
    <comment ref="E63" authorId="1">
      <text>
        <r>
          <rPr>
            <b/>
            <sz val="9"/>
            <rFont val="Tahoma"/>
            <family val="2"/>
          </rPr>
          <t>FEDEREC:FIXE</t>
        </r>
        <r>
          <rPr>
            <sz val="9"/>
            <rFont val="Tahoma"/>
            <family val="2"/>
          </rPr>
          <t xml:space="preserve">
</t>
        </r>
      </text>
    </comment>
    <comment ref="E66" authorId="1">
      <text>
        <r>
          <rPr>
            <b/>
            <sz val="9"/>
            <rFont val="Tahoma"/>
            <family val="2"/>
          </rPr>
          <t>FEDEREC:FIXE</t>
        </r>
      </text>
    </comment>
    <comment ref="E75" authorId="1">
      <text>
        <r>
          <rPr>
            <sz val="9"/>
            <rFont val="Tahoma"/>
            <family val="2"/>
          </rPr>
          <t xml:space="preserve">FEDEREC:FIXE
</t>
        </r>
      </text>
    </comment>
    <comment ref="E83" authorId="0">
      <text>
        <r>
          <rPr>
            <b/>
            <sz val="9"/>
            <rFont val="Tahoma"/>
            <family val="0"/>
          </rPr>
          <t>FEDEREC: OUI / NON</t>
        </r>
      </text>
    </comment>
    <comment ref="E56" authorId="2">
      <text>
        <r>
          <rPr>
            <b/>
            <sz val="9"/>
            <rFont val="Tahoma"/>
            <family val="0"/>
          </rPr>
          <t>PC ICPE:</t>
        </r>
        <r>
          <rPr>
            <sz val="9"/>
            <rFont val="Tahoma"/>
            <family val="0"/>
          </rPr>
          <t xml:space="preserve">
Périmètre: 792m moins deux portails de 12 et 16m soit: 764m</t>
        </r>
      </text>
    </comment>
  </commentList>
</comments>
</file>

<file path=xl/sharedStrings.xml><?xml version="1.0" encoding="utf-8"?>
<sst xmlns="http://schemas.openxmlformats.org/spreadsheetml/2006/main" count="220" uniqueCount="181">
  <si>
    <t>a</t>
  </si>
  <si>
    <r>
      <t>TVA</t>
    </r>
    <r>
      <rPr>
        <vertAlign val="subscript"/>
        <sz val="11"/>
        <color indexed="8"/>
        <rFont val="Calibri"/>
        <family val="2"/>
      </rPr>
      <t>0</t>
    </r>
  </si>
  <si>
    <t>Index</t>
  </si>
  <si>
    <r>
      <t>index</t>
    </r>
    <r>
      <rPr>
        <vertAlign val="subscript"/>
        <sz val="11"/>
        <color indexed="8"/>
        <rFont val="Calibri"/>
        <family val="2"/>
      </rPr>
      <t>0</t>
    </r>
  </si>
  <si>
    <r>
      <t>TVA</t>
    </r>
    <r>
      <rPr>
        <vertAlign val="subscript"/>
        <sz val="11"/>
        <color indexed="8"/>
        <rFont val="Calibri"/>
        <family val="2"/>
      </rPr>
      <t>R</t>
    </r>
  </si>
  <si>
    <r>
      <t>C</t>
    </r>
    <r>
      <rPr>
        <vertAlign val="subscript"/>
        <sz val="11"/>
        <color indexed="8"/>
        <rFont val="Calibri"/>
        <family val="2"/>
      </rPr>
      <t>N</t>
    </r>
  </si>
  <si>
    <r>
      <t>P</t>
    </r>
    <r>
      <rPr>
        <vertAlign val="subscript"/>
        <sz val="11"/>
        <color indexed="8"/>
        <rFont val="Calibri"/>
        <family val="2"/>
      </rPr>
      <t>B</t>
    </r>
  </si>
  <si>
    <r>
      <t>Q</t>
    </r>
    <r>
      <rPr>
        <vertAlign val="subscript"/>
        <sz val="11"/>
        <color indexed="8"/>
        <rFont val="Calibri"/>
        <family val="2"/>
      </rPr>
      <t>1</t>
    </r>
  </si>
  <si>
    <r>
      <t>Q</t>
    </r>
    <r>
      <rPr>
        <vertAlign val="subscript"/>
        <sz val="11"/>
        <color indexed="8"/>
        <rFont val="Calibri"/>
        <family val="2"/>
      </rPr>
      <t>2</t>
    </r>
  </si>
  <si>
    <r>
      <t>C</t>
    </r>
    <r>
      <rPr>
        <vertAlign val="subscript"/>
        <sz val="11"/>
        <color indexed="8"/>
        <rFont val="Calibri"/>
        <family val="2"/>
      </rPr>
      <t>TR</t>
    </r>
  </si>
  <si>
    <r>
      <t>d</t>
    </r>
    <r>
      <rPr>
        <vertAlign val="subscript"/>
        <sz val="11"/>
        <color indexed="8"/>
        <rFont val="Calibri"/>
        <family val="2"/>
      </rPr>
      <t>1</t>
    </r>
  </si>
  <si>
    <r>
      <t>d</t>
    </r>
    <r>
      <rPr>
        <vertAlign val="subscript"/>
        <sz val="11"/>
        <color indexed="8"/>
        <rFont val="Calibri"/>
        <family val="2"/>
      </rPr>
      <t>2</t>
    </r>
  </si>
  <si>
    <r>
      <t>d</t>
    </r>
    <r>
      <rPr>
        <vertAlign val="subscript"/>
        <sz val="11"/>
        <color indexed="8"/>
        <rFont val="Calibri"/>
        <family val="2"/>
      </rPr>
      <t>3</t>
    </r>
  </si>
  <si>
    <r>
      <t>C</t>
    </r>
    <r>
      <rPr>
        <vertAlign val="subscript"/>
        <sz val="11"/>
        <color indexed="8"/>
        <rFont val="Calibri"/>
        <family val="2"/>
      </rPr>
      <t>1</t>
    </r>
  </si>
  <si>
    <r>
      <t>C</t>
    </r>
    <r>
      <rPr>
        <vertAlign val="subscript"/>
        <sz val="11"/>
        <color indexed="8"/>
        <rFont val="Calibri"/>
        <family val="2"/>
      </rPr>
      <t>2</t>
    </r>
  </si>
  <si>
    <r>
      <t>C</t>
    </r>
    <r>
      <rPr>
        <vertAlign val="subscript"/>
        <sz val="11"/>
        <color indexed="8"/>
        <rFont val="Calibri"/>
        <family val="2"/>
      </rPr>
      <t>3</t>
    </r>
  </si>
  <si>
    <t>P</t>
  </si>
  <si>
    <r>
      <t>C</t>
    </r>
    <r>
      <rPr>
        <vertAlign val="subscript"/>
        <sz val="11"/>
        <color indexed="8"/>
        <rFont val="Calibri"/>
        <family val="2"/>
      </rPr>
      <t>C</t>
    </r>
  </si>
  <si>
    <r>
      <t>n</t>
    </r>
    <r>
      <rPr>
        <vertAlign val="subscript"/>
        <sz val="11"/>
        <color indexed="8"/>
        <rFont val="Calibri"/>
        <family val="2"/>
      </rPr>
      <t>P</t>
    </r>
  </si>
  <si>
    <r>
      <t>P</t>
    </r>
    <r>
      <rPr>
        <vertAlign val="subscript"/>
        <sz val="11"/>
        <color indexed="8"/>
        <rFont val="Calibri"/>
        <family val="2"/>
      </rPr>
      <t>P</t>
    </r>
  </si>
  <si>
    <t>h</t>
  </si>
  <si>
    <t>C</t>
  </si>
  <si>
    <r>
      <t>N</t>
    </r>
    <r>
      <rPr>
        <vertAlign val="subscript"/>
        <sz val="11"/>
        <color indexed="8"/>
        <rFont val="Calibri"/>
        <family val="2"/>
      </rPr>
      <t>P</t>
    </r>
  </si>
  <si>
    <r>
      <t>C</t>
    </r>
    <r>
      <rPr>
        <vertAlign val="subscript"/>
        <sz val="11"/>
        <color indexed="8"/>
        <rFont val="Calibri"/>
        <family val="2"/>
      </rPr>
      <t>P</t>
    </r>
  </si>
  <si>
    <r>
      <t>C</t>
    </r>
    <r>
      <rPr>
        <vertAlign val="subscript"/>
        <sz val="11"/>
        <color indexed="8"/>
        <rFont val="Calibri"/>
        <family val="2"/>
      </rPr>
      <t>D</t>
    </r>
  </si>
  <si>
    <t>Nb de mois</t>
  </si>
  <si>
    <r>
      <t>C</t>
    </r>
    <r>
      <rPr>
        <vertAlign val="subscript"/>
        <sz val="11"/>
        <color indexed="8"/>
        <rFont val="Calibri"/>
        <family val="2"/>
      </rPr>
      <t>G</t>
    </r>
  </si>
  <si>
    <r>
      <t>H</t>
    </r>
    <r>
      <rPr>
        <vertAlign val="subscript"/>
        <sz val="11"/>
        <color indexed="8"/>
        <rFont val="Calibri"/>
        <family val="2"/>
      </rPr>
      <t>G</t>
    </r>
  </si>
  <si>
    <r>
      <t>N</t>
    </r>
    <r>
      <rPr>
        <vertAlign val="subscript"/>
        <sz val="11"/>
        <color indexed="8"/>
        <rFont val="Calibri"/>
        <family val="2"/>
      </rPr>
      <t>G</t>
    </r>
  </si>
  <si>
    <t>TP01 au 01/01/2011</t>
  </si>
  <si>
    <t>Indice d'actualisation des coûts</t>
  </si>
  <si>
    <t>Coefficient pondérateur - coûts liés à la gestion du chantier</t>
  </si>
  <si>
    <t>Mesure de gestion des déchets et produits dangereux</t>
  </si>
  <si>
    <t>Neutralisation des cuves enterrées</t>
  </si>
  <si>
    <t>Interdictions / limitations d'accès au site</t>
  </si>
  <si>
    <t>Nombre de panneaux à poser</t>
  </si>
  <si>
    <t>oui</t>
  </si>
  <si>
    <t>non</t>
  </si>
  <si>
    <r>
      <t>V</t>
    </r>
    <r>
      <rPr>
        <vertAlign val="subscript"/>
        <sz val="11"/>
        <color indexed="8"/>
        <rFont val="Calibri"/>
        <family val="2"/>
      </rPr>
      <t>1</t>
    </r>
  </si>
  <si>
    <r>
      <t>V</t>
    </r>
    <r>
      <rPr>
        <vertAlign val="subscript"/>
        <sz val="11"/>
        <color indexed="8"/>
        <rFont val="Calibri"/>
        <family val="2"/>
      </rPr>
      <t>2</t>
    </r>
  </si>
  <si>
    <r>
      <t>V</t>
    </r>
    <r>
      <rPr>
        <vertAlign val="subscript"/>
        <sz val="11"/>
        <color indexed="8"/>
        <rFont val="Calibri"/>
        <family val="2"/>
      </rPr>
      <t>3</t>
    </r>
  </si>
  <si>
    <r>
      <t>V</t>
    </r>
    <r>
      <rPr>
        <vertAlign val="subscript"/>
        <sz val="11"/>
        <color indexed="8"/>
        <rFont val="Calibri"/>
        <family val="2"/>
      </rPr>
      <t>4</t>
    </r>
  </si>
  <si>
    <r>
      <t>V</t>
    </r>
    <r>
      <rPr>
        <vertAlign val="subscript"/>
        <sz val="11"/>
        <color indexed="8"/>
        <rFont val="Calibri"/>
        <family val="2"/>
      </rPr>
      <t>5</t>
    </r>
  </si>
  <si>
    <t>Surveillance des effets sur l'environnement</t>
  </si>
  <si>
    <t>Nombre de piézomètres à installer</t>
  </si>
  <si>
    <t>Superficie du site en m²</t>
  </si>
  <si>
    <t>Nb d'heures de gardiennage / mois</t>
  </si>
  <si>
    <t>Nb de gardiens nécessaires</t>
  </si>
  <si>
    <t>a =</t>
  </si>
  <si>
    <r>
      <t>M</t>
    </r>
    <r>
      <rPr>
        <vertAlign val="subscript"/>
        <sz val="11"/>
        <color indexed="8"/>
        <rFont val="Calibri"/>
        <family val="2"/>
      </rPr>
      <t>E</t>
    </r>
    <r>
      <rPr>
        <sz val="11"/>
        <color theme="1"/>
        <rFont val="Calibri"/>
        <family val="2"/>
      </rPr>
      <t xml:space="preserve"> =</t>
    </r>
  </si>
  <si>
    <t>Coûts de transport /km (€/km)</t>
  </si>
  <si>
    <r>
      <t>Distance pour 
l'élimination des déchets Q</t>
    </r>
    <r>
      <rPr>
        <vertAlign val="subscript"/>
        <sz val="8"/>
        <color indexed="8"/>
        <rFont val="Calibri"/>
        <family val="2"/>
      </rPr>
      <t xml:space="preserve">1 </t>
    </r>
    <r>
      <rPr>
        <sz val="8"/>
        <color indexed="8"/>
        <rFont val="Calibri"/>
        <family val="2"/>
      </rPr>
      <t>(km)</t>
    </r>
  </si>
  <si>
    <r>
      <t>Distance pour 
l'élimination des déchets Q</t>
    </r>
    <r>
      <rPr>
        <vertAlign val="subscript"/>
        <sz val="8"/>
        <color indexed="8"/>
        <rFont val="Calibri"/>
        <family val="2"/>
      </rPr>
      <t xml:space="preserve">2 </t>
    </r>
    <r>
      <rPr>
        <sz val="8"/>
        <color indexed="8"/>
        <rFont val="Calibri"/>
        <family val="2"/>
      </rPr>
      <t>(km)</t>
    </r>
  </si>
  <si>
    <r>
      <t>Distance pour 
l'élimination des déchets Q</t>
    </r>
    <r>
      <rPr>
        <vertAlign val="subscript"/>
        <sz val="8"/>
        <color indexed="8"/>
        <rFont val="Calibri"/>
        <family val="2"/>
      </rPr>
      <t>3</t>
    </r>
    <r>
      <rPr>
        <sz val="8"/>
        <color indexed="8"/>
        <rFont val="Calibri"/>
        <family val="2"/>
      </rPr>
      <t xml:space="preserve"> (km)</t>
    </r>
  </si>
  <si>
    <r>
      <t>Coût pour les opérations de gestion avant élimination des déchets Q</t>
    </r>
    <r>
      <rPr>
        <vertAlign val="subscript"/>
        <sz val="8"/>
        <color indexed="8"/>
        <rFont val="Calibri"/>
        <family val="2"/>
      </rPr>
      <t xml:space="preserve">1 </t>
    </r>
    <r>
      <rPr>
        <sz val="8"/>
        <color indexed="8"/>
        <rFont val="Calibri"/>
        <family val="2"/>
      </rPr>
      <t>(€)</t>
    </r>
  </si>
  <si>
    <r>
      <t>Coût pour les opérations de gestion avant élimination des déchets Q</t>
    </r>
    <r>
      <rPr>
        <vertAlign val="subscript"/>
        <sz val="8"/>
        <color indexed="8"/>
        <rFont val="Calibri"/>
        <family val="2"/>
      </rPr>
      <t xml:space="preserve">2 </t>
    </r>
    <r>
      <rPr>
        <sz val="8"/>
        <color indexed="8"/>
        <rFont val="Calibri"/>
        <family val="2"/>
      </rPr>
      <t>(€)</t>
    </r>
  </si>
  <si>
    <r>
      <t>Coût pour les opérations de gestion avant élimination des déchets Q</t>
    </r>
    <r>
      <rPr>
        <vertAlign val="subscript"/>
        <sz val="8"/>
        <color indexed="8"/>
        <rFont val="Calibri"/>
        <family val="2"/>
      </rPr>
      <t xml:space="preserve">3 </t>
    </r>
    <r>
      <rPr>
        <sz val="8"/>
        <color indexed="8"/>
        <rFont val="Calibri"/>
        <family val="2"/>
      </rPr>
      <t>(€)</t>
    </r>
  </si>
  <si>
    <t>TVA au 01/01/2011 (%)</t>
  </si>
  <si>
    <t>TVA au jour du calcul (%)</t>
  </si>
  <si>
    <t>Coût de préparation et nettoyage (€)</t>
  </si>
  <si>
    <r>
      <t>Prix du m</t>
    </r>
    <r>
      <rPr>
        <vertAlign val="superscript"/>
        <sz val="8"/>
        <color indexed="8"/>
        <rFont val="Calibri"/>
        <family val="2"/>
      </rPr>
      <t>3</t>
    </r>
    <r>
      <rPr>
        <sz val="8"/>
        <color indexed="8"/>
        <rFont val="Calibri"/>
        <family val="2"/>
      </rPr>
      <t xml:space="preserve"> de béton (€)</t>
    </r>
  </si>
  <si>
    <t>Périmètre de la parcelle (m)</t>
  </si>
  <si>
    <t>Coût du linéaire de clôture (€)</t>
  </si>
  <si>
    <t>Prix unitaire d'un panneau (€)</t>
  </si>
  <si>
    <t>Coût unitaire /m de chaque piézo (€/m)</t>
  </si>
  <si>
    <r>
      <t>volume  (m</t>
    </r>
    <r>
      <rPr>
        <vertAlign val="superscript"/>
        <sz val="8"/>
        <color indexed="8"/>
        <rFont val="Calibri"/>
        <family val="2"/>
      </rPr>
      <t>3</t>
    </r>
    <r>
      <rPr>
        <sz val="8"/>
        <color indexed="8"/>
        <rFont val="Calibri"/>
        <family val="2"/>
      </rPr>
      <t>) cuve n°1</t>
    </r>
  </si>
  <si>
    <r>
      <t>volume  (m</t>
    </r>
    <r>
      <rPr>
        <vertAlign val="superscript"/>
        <sz val="8"/>
        <color indexed="8"/>
        <rFont val="Calibri"/>
        <family val="2"/>
      </rPr>
      <t>3</t>
    </r>
    <r>
      <rPr>
        <sz val="8"/>
        <color indexed="8"/>
        <rFont val="Calibri"/>
        <family val="2"/>
      </rPr>
      <t>) cuve n°2</t>
    </r>
  </si>
  <si>
    <r>
      <t>volume (m</t>
    </r>
    <r>
      <rPr>
        <vertAlign val="superscript"/>
        <sz val="8"/>
        <color indexed="8"/>
        <rFont val="Calibri"/>
        <family val="2"/>
      </rPr>
      <t>3</t>
    </r>
    <r>
      <rPr>
        <sz val="8"/>
        <color indexed="8"/>
        <rFont val="Calibri"/>
        <family val="2"/>
      </rPr>
      <t xml:space="preserve">)  cuve n°3 </t>
    </r>
  </si>
  <si>
    <r>
      <t>volume (m</t>
    </r>
    <r>
      <rPr>
        <vertAlign val="superscript"/>
        <sz val="8"/>
        <color indexed="8"/>
        <rFont val="Calibri"/>
        <family val="2"/>
      </rPr>
      <t>3</t>
    </r>
    <r>
      <rPr>
        <sz val="8"/>
        <color indexed="8"/>
        <rFont val="Calibri"/>
        <family val="2"/>
      </rPr>
      <t>)  cuve n°4</t>
    </r>
  </si>
  <si>
    <r>
      <t>volume (m</t>
    </r>
    <r>
      <rPr>
        <vertAlign val="superscript"/>
        <sz val="8"/>
        <color indexed="8"/>
        <rFont val="Calibri"/>
        <family val="2"/>
      </rPr>
      <t>3</t>
    </r>
    <r>
      <rPr>
        <sz val="8"/>
        <color indexed="8"/>
        <rFont val="Calibri"/>
        <family val="2"/>
      </rPr>
      <t>)  cuve n°5</t>
    </r>
  </si>
  <si>
    <t>Coût horaire moyen (€/h)</t>
  </si>
  <si>
    <r>
      <t>M</t>
    </r>
    <r>
      <rPr>
        <vertAlign val="subscript"/>
        <sz val="11"/>
        <color indexed="8"/>
        <rFont val="Calibri"/>
        <family val="2"/>
      </rPr>
      <t>I</t>
    </r>
    <r>
      <rPr>
        <sz val="11"/>
        <color theme="1"/>
        <rFont val="Calibri"/>
        <family val="2"/>
      </rPr>
      <t xml:space="preserve"> =</t>
    </r>
  </si>
  <si>
    <t>Présence de cuve(s) enterrée(s)</t>
  </si>
  <si>
    <t>Nombre de cuves</t>
  </si>
  <si>
    <r>
      <t>M</t>
    </r>
    <r>
      <rPr>
        <vertAlign val="subscript"/>
        <sz val="11"/>
        <color indexed="8"/>
        <rFont val="Calibri"/>
        <family val="2"/>
      </rPr>
      <t>C</t>
    </r>
    <r>
      <rPr>
        <sz val="11"/>
        <color theme="1"/>
        <rFont val="Calibri"/>
        <family val="2"/>
      </rPr>
      <t xml:space="preserve"> =</t>
    </r>
  </si>
  <si>
    <r>
      <t>M</t>
    </r>
    <r>
      <rPr>
        <vertAlign val="subscript"/>
        <sz val="11"/>
        <color indexed="8"/>
        <rFont val="Calibri"/>
        <family val="2"/>
      </rPr>
      <t>S</t>
    </r>
    <r>
      <rPr>
        <sz val="11"/>
        <color theme="1"/>
        <rFont val="Calibri"/>
        <family val="2"/>
      </rPr>
      <t xml:space="preserve"> =</t>
    </r>
  </si>
  <si>
    <t>profondeur (m) des piézomètres</t>
  </si>
  <si>
    <t>Réalisation d'un diagnostic de pollution des sols</t>
  </si>
  <si>
    <t>Nombre d'entrées du site</t>
  </si>
  <si>
    <r>
      <t>M</t>
    </r>
    <r>
      <rPr>
        <vertAlign val="subscript"/>
        <sz val="11"/>
        <color indexed="8"/>
        <rFont val="Calibri"/>
        <family val="2"/>
      </rPr>
      <t>G</t>
    </r>
    <r>
      <rPr>
        <sz val="11"/>
        <color theme="1"/>
        <rFont val="Calibri"/>
        <family val="2"/>
      </rPr>
      <t xml:space="preserve"> =</t>
    </r>
  </si>
  <si>
    <r>
      <t>S</t>
    </r>
    <r>
      <rPr>
        <vertAlign val="subscript"/>
        <sz val="11"/>
        <color indexed="8"/>
        <rFont val="Calibri"/>
        <family val="2"/>
      </rPr>
      <t>C</t>
    </r>
    <r>
      <rPr>
        <sz val="11"/>
        <color theme="1"/>
        <rFont val="Calibri"/>
        <family val="2"/>
      </rPr>
      <t xml:space="preserve"> =</t>
    </r>
  </si>
  <si>
    <r>
      <t>M</t>
    </r>
    <r>
      <rPr>
        <vertAlign val="subscript"/>
        <sz val="36"/>
        <color indexed="8"/>
        <rFont val="Calibri"/>
        <family val="2"/>
      </rPr>
      <t>G</t>
    </r>
  </si>
  <si>
    <r>
      <t>M</t>
    </r>
    <r>
      <rPr>
        <vertAlign val="subscript"/>
        <sz val="36"/>
        <color indexed="8"/>
        <rFont val="Calibri"/>
        <family val="2"/>
      </rPr>
      <t>S</t>
    </r>
  </si>
  <si>
    <r>
      <t>M</t>
    </r>
    <r>
      <rPr>
        <vertAlign val="subscript"/>
        <sz val="36"/>
        <color indexed="8"/>
        <rFont val="Calibri"/>
        <family val="2"/>
      </rPr>
      <t>C</t>
    </r>
  </si>
  <si>
    <r>
      <t>M</t>
    </r>
    <r>
      <rPr>
        <vertAlign val="subscript"/>
        <sz val="36"/>
        <color indexed="8"/>
        <rFont val="Calibri"/>
        <family val="2"/>
      </rPr>
      <t>I</t>
    </r>
  </si>
  <si>
    <r>
      <t>S</t>
    </r>
    <r>
      <rPr>
        <b/>
        <vertAlign val="subscript"/>
        <sz val="11"/>
        <color indexed="8"/>
        <rFont val="Calibri"/>
        <family val="2"/>
      </rPr>
      <t>c</t>
    </r>
  </si>
  <si>
    <t>M =</t>
  </si>
  <si>
    <t>TP01 au jour du calcul*</t>
  </si>
  <si>
    <r>
      <t>M</t>
    </r>
    <r>
      <rPr>
        <vertAlign val="subscript"/>
        <sz val="36"/>
        <color indexed="8"/>
        <rFont val="Calibri"/>
        <family val="2"/>
      </rPr>
      <t>E</t>
    </r>
  </si>
  <si>
    <t>Présence d'une clôture pendant
 le fonctionnement normaldes activités</t>
  </si>
  <si>
    <r>
      <t>C</t>
    </r>
    <r>
      <rPr>
        <vertAlign val="subscript"/>
        <sz val="11"/>
        <color indexed="8"/>
        <rFont val="Calibri"/>
        <family val="2"/>
      </rPr>
      <t>DSH</t>
    </r>
  </si>
  <si>
    <t>Date</t>
  </si>
  <si>
    <t>Cases à remplir</t>
  </si>
  <si>
    <t>Cases pré-remplies</t>
  </si>
  <si>
    <t>Cases avec calcul automatique</t>
  </si>
  <si>
    <t>* cf. INSEE - Index général tous travaux (TP01)</t>
  </si>
  <si>
    <t>Mois-Année de l'Index TP01 retenu</t>
  </si>
  <si>
    <r>
      <t>Q</t>
    </r>
    <r>
      <rPr>
        <vertAlign val="subscript"/>
        <sz val="11"/>
        <color indexed="8"/>
        <rFont val="Calibri"/>
        <family val="2"/>
      </rPr>
      <t>3</t>
    </r>
  </si>
  <si>
    <t>Qté de déchets non dangereux à traiter / éliminer (t ou l)</t>
  </si>
  <si>
    <t>Qté de déchets inertes à traiter / éliminer (t ou l)</t>
  </si>
  <si>
    <t>Types de produits dangereux / déchets à évacuer et à traiter / éliminer</t>
  </si>
  <si>
    <t>Qn</t>
  </si>
  <si>
    <t>unité</t>
  </si>
  <si>
    <t xml:space="preserve">Sous-Total </t>
  </si>
  <si>
    <t>t ou l</t>
  </si>
  <si>
    <t>€/km/t ou l</t>
  </si>
  <si>
    <t>km</t>
  </si>
  <si>
    <t>€/t ou l</t>
  </si>
  <si>
    <t>€</t>
  </si>
  <si>
    <t>TOTAL</t>
  </si>
  <si>
    <t>Contrôle qualité des eaux par piezomètre</t>
  </si>
  <si>
    <t xml:space="preserve">Coût de contrôle et interprétation des résultats de la qualité des eaux de la nappe </t>
  </si>
  <si>
    <t>Coût d'installation de piezomètres</t>
  </si>
  <si>
    <t>Coût diagnostic de pollution des sols (€)</t>
  </si>
  <si>
    <t>Nombre de piézomètres déjà installé sur le site</t>
  </si>
  <si>
    <r>
      <t>N</t>
    </r>
    <r>
      <rPr>
        <vertAlign val="subscript"/>
        <sz val="11"/>
        <color indexed="8"/>
        <rFont val="Calibri"/>
        <family val="2"/>
      </rPr>
      <t>i</t>
    </r>
  </si>
  <si>
    <t>Existence de camera de videosurveillance sur le site</t>
  </si>
  <si>
    <t>Surveillance du site - Gardiennage ou autre dispositif équivalent</t>
  </si>
  <si>
    <t>Proposition de surveillance du site assuré par gardiennage</t>
  </si>
  <si>
    <t>Proposition de surveillance du site assuré par videosurveillance à distance et intervention en cas d'intrusion</t>
  </si>
  <si>
    <t>Si nécessaire, Coût d'installation de caméras de vidéosurveillance</t>
  </si>
  <si>
    <t>Coût de surveillance à distance pendant 6 mois et intervention rapide en cas d'intrusion</t>
  </si>
  <si>
    <t>Proposition d'un autre dispositif équivalent</t>
  </si>
  <si>
    <t>Coût du dispositif équivalent</t>
  </si>
  <si>
    <t>Coût de transport
Ctr</t>
  </si>
  <si>
    <t>Distance à parcourir
dn</t>
  </si>
  <si>
    <t>Coût de traitement / élimination
Cn</t>
  </si>
  <si>
    <t>Coût pour la gestion complète des déchets issus du débourbeur - séparateurs Hydrocarbures</t>
  </si>
  <si>
    <t>Autres</t>
  </si>
  <si>
    <t>Coûts calculés en tableau annexe</t>
  </si>
  <si>
    <t>Qté de produits dangereux et déchets dangereux à traiter / éliminer (t ou l) autre que les huiles et carburants gazole et GNR</t>
  </si>
  <si>
    <t>l</t>
  </si>
  <si>
    <t>Huile hydraulique UNIL OPAL HFM46</t>
  </si>
  <si>
    <t>Huile moteur IGOL PROTRUCK 130X 10W40</t>
  </si>
  <si>
    <t>Huile BV IGOL GEAR S80W90</t>
  </si>
  <si>
    <t>Huile PONT IGOL GEAR S85W140</t>
  </si>
  <si>
    <t>Huile hydraulique UNIL OPAL HFM32</t>
  </si>
  <si>
    <t>Huile hydraulique UNIL OPAL HFM68</t>
  </si>
  <si>
    <t>Huile hydraulique réducteur grade 220</t>
  </si>
  <si>
    <t>Graisse perfect EP</t>
  </si>
  <si>
    <t xml:space="preserve">t </t>
  </si>
  <si>
    <t>Graisse perfect EP2</t>
  </si>
  <si>
    <t>t</t>
  </si>
  <si>
    <t>Graisse BLACK G</t>
  </si>
  <si>
    <t>Liquide de lave glace neuf pour camions et pelles</t>
  </si>
  <si>
    <t>liquide de refroidissement neuf pour camions et pelle</t>
  </si>
  <si>
    <t xml:space="preserve">Mesure de gestion des déchets et produits NON - dangereux </t>
  </si>
  <si>
    <t xml:space="preserve">€/t </t>
  </si>
  <si>
    <t>TOTAL DANGEREUX ET NON DANGEREUXl</t>
  </si>
  <si>
    <t>Rédacteur:</t>
  </si>
  <si>
    <t>Johan GROSSET</t>
  </si>
  <si>
    <t xml:space="preserve">Liquide de refroidissement et lave glace de la depollution </t>
  </si>
  <si>
    <t>Carburants usagés et mélangés de la dépollution</t>
  </si>
  <si>
    <t>huile noires de la dépollution</t>
  </si>
  <si>
    <t>liquide de frein de la dépollution</t>
  </si>
  <si>
    <t>Gaz frigorigène R134a</t>
  </si>
  <si>
    <t>MOIS</t>
  </si>
  <si>
    <t>Types de produits non- dangereux / déchets à évacuer et à traiter / éliminer</t>
  </si>
  <si>
    <t>Terre de cisaille à éliminer en CET</t>
  </si>
  <si>
    <t>Mois le plus fort</t>
  </si>
  <si>
    <t>ENFOUIS 28</t>
  </si>
  <si>
    <t>D5</t>
  </si>
  <si>
    <t>index1</t>
  </si>
  <si>
    <t>TP01 au 01/09/2014</t>
  </si>
  <si>
    <t>TVA1</t>
  </si>
  <si>
    <t>TVA au 01/09/2014 (%)</t>
  </si>
  <si>
    <t>index2</t>
  </si>
  <si>
    <t>TVA2</t>
  </si>
  <si>
    <t>TP01 au 01/10/2014</t>
  </si>
  <si>
    <t>TVA au 01/10/2014 (%)</t>
  </si>
  <si>
    <t>Carburants propre en mélange GO &amp; SP de la dépollution</t>
  </si>
  <si>
    <r>
      <t>Le calcul des coûts inclut la quantité maximale de déchets pouvant être entreposés sur le site prévue dans l'arrêté préfectoral d'autorisation (ou à défaut quantité maximale estimée par l'exploitant qui sera ensuite prescrite par arrêté préfectoral)
'=&gt;</t>
    </r>
    <r>
      <rPr>
        <u val="single"/>
        <sz val="8"/>
        <color indexed="8"/>
        <rFont val="Calibri"/>
        <family val="2"/>
      </rPr>
      <t xml:space="preserve"> Important :</t>
    </r>
    <r>
      <rPr>
        <sz val="8"/>
        <color indexed="8"/>
        <rFont val="Calibri"/>
        <family val="2"/>
      </rPr>
      <t xml:space="preserve"> Coût unitaire de gestion égal à 0 pour les produits dangereux et déchets pouvant être vendus ou enlevés du site gratuitement compte tenu de l'historique de gestion, de leurs caractéristiques et de leurs conditions de stockage et de surveillance
Lorsque vous avez plusieurs typologies de déchets, vous pouvez utiliser le tableau annexe.
Ne pas oublier les coût de gestion de vidange du débourbeur - séparateur à hydrocarbures (éventuellement selon devis forfaitaire) il y a deux gros séparateurs à nettoyer deux fois par an plus un canal de décantation à curer et un poste de relevage à laver.
</t>
    </r>
  </si>
  <si>
    <t>Indice TP01 base Août 2017 paru au JO le 15/11/2017</t>
  </si>
  <si>
    <t>ELIMINATION DE TOUTES LES HUILES NEUVES</t>
  </si>
  <si>
    <t xml:space="preserve">Objectif de la surveillance du site : 
Pendant 6 mois, assurer la mise en sécurité du site et empêcher toute intrusion du site et tout risque d’accident avec pour conséquences la mort d’une personne ou le déversement de substances ou déchets dangereux.
Surveillance proposée par gardiennage.
L'exploitant peut proposer un dispositif équivalent (vidéosurveillance + intervention en cas d'intrusion...) Proposition d'un autre système équivalent: en plus de la surveillance à distance par caméras et détecteurs d'intrusion, il y a une ronde journalière plus un ronde de levée de doute en cas d'alarme demandée par la société de télésurveillance. Ceci représente un coût de : 22€/ ronde x 180 jours = 3960€ plus une levée de doute 1 fois / mois soit 132€ total= 4092€
</t>
  </si>
  <si>
    <t>Obligation de constitution des garanties financières : &gt; 100k€?</t>
  </si>
  <si>
    <t>Rotation</t>
  </si>
  <si>
    <t>Pour St CYR EN VAL on prend les deux tiers</t>
  </si>
  <si>
    <t>Un portail de 12m et un portail de 16m Périmètre clôturé: 764m</t>
  </si>
  <si>
    <t>CALCUL DU MONTANT DES GARANTIES FINANCIERES - ETS J.MENUT PROJET - SAINT CYR-EN-VAL</t>
  </si>
  <si>
    <r>
      <rPr>
        <b/>
        <sz val="10"/>
        <color indexed="12"/>
        <rFont val="Calibri"/>
        <family val="2"/>
      </rPr>
      <t>La superficie du terrain est de 24720m² au cadastre dont 17830m² affectés à l'exploitation.</t>
    </r>
    <r>
      <rPr>
        <sz val="10"/>
        <color indexed="10"/>
        <rFont val="Calibri"/>
        <family val="2"/>
      </rPr>
      <t xml:space="preserve"> Quatre piézomètres sont prévus dans le calcul - Ils ont une profondeur d'au moins 8m pour correspondre au §4,3,1 Piézométrie de l'étude G2 AVP</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</si>
</sst>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mmm\-yy;@"/>
    <numFmt numFmtId="165" formatCode="0.0%"/>
  </numFmts>
  <fonts count="86">
    <font>
      <sz val="11"/>
      <color theme="1"/>
      <name val="Calibri"/>
      <family val="2"/>
    </font>
    <font>
      <sz val="11"/>
      <color indexed="8"/>
      <name val="Calibri"/>
      <family val="2"/>
    </font>
    <font>
      <vertAlign val="subscript"/>
      <sz val="11"/>
      <color indexed="8"/>
      <name val="Calibri"/>
      <family val="2"/>
    </font>
    <font>
      <sz val="8"/>
      <color indexed="8"/>
      <name val="Calibri"/>
      <family val="2"/>
    </font>
    <font>
      <vertAlign val="subscript"/>
      <sz val="8"/>
      <color indexed="8"/>
      <name val="Calibri"/>
      <family val="2"/>
    </font>
    <font>
      <vertAlign val="superscript"/>
      <sz val="8"/>
      <color indexed="8"/>
      <name val="Calibri"/>
      <family val="2"/>
    </font>
    <font>
      <vertAlign val="subscript"/>
      <sz val="36"/>
      <color indexed="8"/>
      <name val="Calibri"/>
      <family val="2"/>
    </font>
    <font>
      <b/>
      <vertAlign val="subscript"/>
      <sz val="11"/>
      <color indexed="8"/>
      <name val="Calibri"/>
      <family val="2"/>
    </font>
    <font>
      <sz val="9"/>
      <name val="Tahoma"/>
      <family val="0"/>
    </font>
    <font>
      <b/>
      <sz val="9"/>
      <name val="Tahoma"/>
      <family val="0"/>
    </font>
    <font>
      <sz val="10"/>
      <name val="Arial"/>
      <family val="2"/>
    </font>
    <font>
      <u val="single"/>
      <sz val="8"/>
      <color indexed="8"/>
      <name val="Calibri"/>
      <family val="2"/>
    </font>
    <font>
      <b/>
      <sz val="10"/>
      <name val="Arial"/>
      <family val="2"/>
    </font>
    <font>
      <b/>
      <i/>
      <sz val="11"/>
      <name val="Arial"/>
      <family val="2"/>
    </font>
    <font>
      <b/>
      <sz val="11"/>
      <name val="Arial"/>
      <family val="2"/>
    </font>
    <font>
      <sz val="10"/>
      <color indexed="10"/>
      <name val="Calibri"/>
      <family val="2"/>
    </font>
    <font>
      <b/>
      <sz val="10"/>
      <color indexed="12"/>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Symbol"/>
      <family val="1"/>
    </font>
    <font>
      <i/>
      <sz val="8"/>
      <color indexed="8"/>
      <name val="Calibri"/>
      <family val="2"/>
    </font>
    <font>
      <b/>
      <sz val="16"/>
      <color indexed="8"/>
      <name val="Calibri"/>
      <family val="2"/>
    </font>
    <font>
      <sz val="36"/>
      <color indexed="8"/>
      <name val="Symbol"/>
      <family val="1"/>
    </font>
    <font>
      <sz val="11"/>
      <name val="Calibri"/>
      <family val="2"/>
    </font>
    <font>
      <b/>
      <sz val="16"/>
      <name val="Calibri"/>
      <family val="2"/>
    </font>
    <font>
      <sz val="9"/>
      <color indexed="8"/>
      <name val="Calibri"/>
      <family val="2"/>
    </font>
    <font>
      <i/>
      <sz val="11"/>
      <color indexed="8"/>
      <name val="Calibri"/>
      <family val="2"/>
    </font>
    <font>
      <sz val="10"/>
      <color indexed="8"/>
      <name val="Calibri"/>
      <family val="2"/>
    </font>
    <font>
      <sz val="20"/>
      <color indexed="10"/>
      <name val="Calibri"/>
      <family val="2"/>
    </font>
    <font>
      <sz val="13.5"/>
      <color indexed="8"/>
      <name val="Calibri"/>
      <family val="2"/>
    </font>
    <font>
      <sz val="36"/>
      <color indexed="8"/>
      <name val="Calibri"/>
      <family val="2"/>
    </font>
    <font>
      <sz val="26"/>
      <name val="Calibri"/>
      <family val="2"/>
    </font>
    <font>
      <u val="single"/>
      <sz val="8"/>
      <color indexed="12"/>
      <name val="Calibri"/>
      <family val="2"/>
    </font>
    <font>
      <sz val="17"/>
      <color indexed="8"/>
      <name val="Cambria Math"/>
      <family val="0"/>
    </font>
    <font>
      <sz val="17"/>
      <color indexed="8"/>
      <name val="Calibri"/>
      <family val="0"/>
    </font>
    <font>
      <sz val="17"/>
      <color indexed="8"/>
      <name val="+mn-ea"/>
      <family val="0"/>
    </font>
    <font>
      <sz val="15"/>
      <color indexed="8"/>
      <name val="Cambria Math"/>
      <family val="0"/>
    </font>
    <font>
      <sz val="15"/>
      <color indexed="8"/>
      <name val="+mn-ea"/>
      <family val="0"/>
    </font>
    <font>
      <sz val="13"/>
      <color indexed="8"/>
      <name val="Cambria Math"/>
      <family val="0"/>
    </font>
    <font>
      <sz val="14"/>
      <color indexed="8"/>
      <name val="Cambria Math"/>
      <family val="0"/>
    </font>
    <font>
      <i/>
      <sz val="14"/>
      <color indexed="8"/>
      <name val="Cambria Math"/>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Symbol"/>
      <family val="1"/>
    </font>
    <font>
      <sz val="8"/>
      <color theme="1"/>
      <name val="Calibri"/>
      <family val="2"/>
    </font>
    <font>
      <i/>
      <sz val="8"/>
      <color theme="1"/>
      <name val="Calibri"/>
      <family val="2"/>
    </font>
    <font>
      <b/>
      <sz val="16"/>
      <color theme="1"/>
      <name val="Calibri"/>
      <family val="2"/>
    </font>
    <font>
      <sz val="36"/>
      <color theme="1"/>
      <name val="Symbol"/>
      <family val="1"/>
    </font>
    <font>
      <sz val="9"/>
      <color theme="1"/>
      <name val="Calibri"/>
      <family val="2"/>
    </font>
    <font>
      <i/>
      <sz val="11"/>
      <color theme="1"/>
      <name val="Calibri"/>
      <family val="2"/>
    </font>
    <font>
      <sz val="10"/>
      <color theme="1"/>
      <name val="Calibri"/>
      <family val="2"/>
    </font>
    <font>
      <u val="single"/>
      <sz val="8"/>
      <color theme="10"/>
      <name val="Calibri"/>
      <family val="2"/>
    </font>
    <font>
      <sz val="36"/>
      <color theme="1"/>
      <name val="Calibri"/>
      <family val="2"/>
    </font>
    <font>
      <sz val="20"/>
      <color rgb="FFFF0000"/>
      <name val="Calibri"/>
      <family val="2"/>
    </font>
    <font>
      <sz val="13.5"/>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
      <patternFill patternType="solid">
        <fgColor indexed="42"/>
        <bgColor indexed="64"/>
      </patternFill>
    </fill>
    <fill>
      <patternFill patternType="solid">
        <fgColor indexed="43"/>
        <bgColor indexed="64"/>
      </patternFill>
    </fill>
    <fill>
      <patternFill patternType="solid">
        <fgColor theme="2" tint="-0.24997000396251678"/>
        <bgColor indexed="64"/>
      </patternFill>
    </fill>
    <fill>
      <patternFill patternType="solid">
        <fgColor theme="6" tint="-0.24997000396251678"/>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style="medium"/>
      <bottom style="hair"/>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hair"/>
      <right style="hair"/>
      <top style="medium"/>
      <bottom style="medium"/>
    </border>
    <border>
      <left style="hair"/>
      <right style="hair"/>
      <top style="hair"/>
      <bottom style="medium"/>
    </border>
    <border>
      <left style="hair"/>
      <right style="hair"/>
      <top style="hair"/>
      <bottom/>
    </border>
    <border>
      <left style="thin"/>
      <right style="thin"/>
      <top style="thin"/>
      <bottom style="thin"/>
    </border>
    <border>
      <left/>
      <right/>
      <top style="medium"/>
      <bottom style="medium"/>
    </border>
    <border>
      <left/>
      <right style="medium"/>
      <top style="medium"/>
      <bottom style="medium"/>
    </border>
    <border>
      <left style="thin"/>
      <right style="thin"/>
      <top style="thin"/>
      <bottom/>
    </border>
    <border>
      <left style="hair"/>
      <right style="hair"/>
      <top/>
      <bottom style="hair"/>
    </border>
    <border>
      <left style="hair"/>
      <right style="hair"/>
      <top style="hair"/>
      <bottom style="thin"/>
    </border>
    <border>
      <left style="hair"/>
      <right style="hair"/>
      <top style="medium"/>
      <bottom style="thin"/>
    </border>
    <border>
      <left style="hair"/>
      <right style="hair"/>
      <top style="thin"/>
      <bottom style="hair"/>
    </border>
    <border>
      <left style="thin"/>
      <right/>
      <top style="thin"/>
      <bottom style="thin"/>
    </border>
    <border>
      <left style="medium"/>
      <right style="medium"/>
      <top style="medium"/>
      <bottom style="medium"/>
    </border>
    <border>
      <left style="medium"/>
      <right style="medium"/>
      <top style="medium"/>
      <bottom>
        <color indexed="63"/>
      </bottom>
    </border>
    <border>
      <left style="medium"/>
      <right style="medium"/>
      <top>
        <color indexed="63"/>
      </top>
      <bottom style="thin"/>
    </border>
    <border>
      <left style="medium"/>
      <right style="medium"/>
      <top>
        <color indexed="63"/>
      </top>
      <bottom>
        <color indexed="63"/>
      </bottom>
    </border>
    <border>
      <left style="medium"/>
      <right style="thin"/>
      <top style="medium"/>
      <bottom style="medium"/>
    </border>
    <border>
      <left style="medium"/>
      <right style="thin"/>
      <top style="medium"/>
      <bottom/>
    </border>
    <border>
      <left style="medium"/>
      <right style="thin"/>
      <top style="medium"/>
      <bottom style="thin"/>
    </border>
    <border>
      <left style="medium"/>
      <right style="thin"/>
      <top>
        <color indexed="63"/>
      </top>
      <bottom style="thin"/>
    </border>
    <border>
      <left style="medium"/>
      <right style="thin"/>
      <top/>
      <bottom style="medium"/>
    </border>
    <border>
      <left/>
      <right/>
      <top style="medium">
        <color theme="6" tint="-0.24993999302387238"/>
      </top>
      <bottom/>
    </border>
    <border>
      <left/>
      <right style="medium">
        <color theme="6" tint="-0.24993999302387238"/>
      </right>
      <top style="medium">
        <color theme="6" tint="-0.24993999302387238"/>
      </top>
      <bottom/>
    </border>
    <border>
      <left/>
      <right style="medium">
        <color theme="6" tint="-0.24993999302387238"/>
      </right>
      <top/>
      <bottom/>
    </border>
    <border>
      <left/>
      <right/>
      <top/>
      <bottom style="medium">
        <color theme="6" tint="-0.24993999302387238"/>
      </bottom>
    </border>
    <border>
      <left/>
      <right style="medium">
        <color theme="6" tint="-0.24993999302387238"/>
      </right>
      <top/>
      <bottom style="medium">
        <color theme="6" tint="-0.24993999302387238"/>
      </bottom>
    </border>
    <border>
      <left style="medium">
        <color theme="6" tint="-0.24993999302387238"/>
      </left>
      <right/>
      <top style="medium">
        <color theme="6" tint="-0.24993999302387238"/>
      </top>
      <bottom/>
    </border>
    <border>
      <left style="medium">
        <color theme="6" tint="-0.24993999302387238"/>
      </left>
      <right/>
      <top/>
      <bottom/>
    </border>
    <border>
      <left style="medium">
        <color theme="6" tint="-0.24993999302387238"/>
      </left>
      <right/>
      <top/>
      <bottom style="medium">
        <color theme="6" tint="-0.24993999302387238"/>
      </bottom>
    </border>
    <border>
      <left style="hair"/>
      <right/>
      <top style="medium"/>
      <bottom style="medium"/>
    </border>
    <border>
      <left style="medium"/>
      <right/>
      <top style="medium"/>
      <bottom style="medium"/>
    </border>
    <border>
      <left style="medium"/>
      <right style="hair"/>
      <top style="medium"/>
      <bottom/>
    </border>
    <border>
      <left style="medium"/>
      <right style="hair"/>
      <top/>
      <bottom/>
    </border>
    <border>
      <left style="medium"/>
      <right style="hair"/>
      <top/>
      <bottom style="medium"/>
    </border>
    <border>
      <left style="hair"/>
      <right/>
      <top style="medium"/>
      <bottom/>
    </border>
    <border>
      <left style="hair"/>
      <right/>
      <top/>
      <bottom/>
    </border>
    <border>
      <left style="hair"/>
      <right/>
      <top/>
      <bottom style="medium"/>
    </border>
    <border>
      <left style="medium"/>
      <right style="hair"/>
      <top style="medium"/>
      <bottom style="hair"/>
    </border>
    <border>
      <left style="medium"/>
      <right style="hair"/>
      <top style="hair"/>
      <bottom style="hair"/>
    </border>
    <border>
      <left style="medium"/>
      <right style="hair"/>
      <top style="hair"/>
      <bottom style="medium"/>
    </border>
    <border>
      <left style="hair"/>
      <right/>
      <top style="hair"/>
      <bottom style="hair"/>
    </border>
    <border>
      <left/>
      <right style="hair"/>
      <top style="hair"/>
      <bottom style="hair"/>
    </border>
    <border>
      <left style="hair"/>
      <right/>
      <top style="hair"/>
      <bottom style="medium"/>
    </border>
    <border>
      <left/>
      <right style="hair"/>
      <top style="hair"/>
      <bottom style="medium"/>
    </border>
    <border>
      <left style="hair"/>
      <right/>
      <top style="hair"/>
      <bottom style="thin"/>
    </border>
    <border>
      <left/>
      <right style="hair"/>
      <top style="hair"/>
      <bottom style="thin"/>
    </border>
    <border>
      <left style="hair"/>
      <right/>
      <top style="medium"/>
      <bottom style="hair"/>
    </border>
    <border>
      <left/>
      <right style="hair"/>
      <top style="medium"/>
      <bottom style="hair"/>
    </border>
    <border>
      <left style="hair"/>
      <right/>
      <top style="thin"/>
      <bottom style="hair"/>
    </border>
    <border>
      <left/>
      <right style="hair"/>
      <top style="thin"/>
      <bottom style="hair"/>
    </border>
    <border>
      <left style="medium"/>
      <right style="hair"/>
      <top/>
      <bottom style="hair"/>
    </border>
    <border>
      <left style="medium"/>
      <right style="hair"/>
      <top style="medium"/>
      <bottom style="medium"/>
    </border>
    <border>
      <left style="hair"/>
      <right/>
      <top/>
      <bottom style="hair"/>
    </border>
    <border>
      <left/>
      <right style="hair"/>
      <top/>
      <bottom style="hair"/>
    </border>
    <border>
      <left style="thin"/>
      <right style="thin"/>
      <top/>
      <bottom style="thin"/>
    </border>
  </borders>
  <cellStyleXfs count="1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0" borderId="2" applyNumberFormat="0" applyFill="0" applyAlignment="0" applyProtection="0"/>
    <xf numFmtId="0" fontId="60" fillId="27" borderId="1" applyNumberFormat="0" applyAlignment="0" applyProtection="0"/>
    <xf numFmtId="0" fontId="61" fillId="28" borderId="0" applyNumberFormat="0" applyBorder="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29"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30" borderId="3" applyNumberFormat="0" applyFont="0" applyAlignment="0" applyProtection="0"/>
    <xf numFmtId="9" fontId="0" fillId="0" borderId="0" applyFont="0" applyFill="0" applyBorder="0" applyAlignment="0" applyProtection="0"/>
    <xf numFmtId="0" fontId="64" fillId="31" borderId="0" applyNumberFormat="0" applyBorder="0" applyAlignment="0" applyProtection="0"/>
    <xf numFmtId="0" fontId="65" fillId="26" borderId="4"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2" borderId="9" applyNumberFormat="0" applyAlignment="0" applyProtection="0"/>
  </cellStyleXfs>
  <cellXfs count="228">
    <xf numFmtId="0" fontId="0" fillId="0" borderId="0" xfId="0" applyFont="1" applyAlignment="1">
      <alignment/>
    </xf>
    <xf numFmtId="0" fontId="73" fillId="0" borderId="0" xfId="0" applyFont="1" applyAlignment="1">
      <alignment horizontal="center"/>
    </xf>
    <xf numFmtId="0" fontId="0" fillId="0" borderId="0" xfId="0" applyAlignment="1">
      <alignment horizontal="center"/>
    </xf>
    <xf numFmtId="0" fontId="74" fillId="0" borderId="0" xfId="0" applyFont="1" applyAlignment="1">
      <alignment/>
    </xf>
    <xf numFmtId="0" fontId="75" fillId="0" borderId="0" xfId="0" applyFont="1" applyAlignment="1">
      <alignment/>
    </xf>
    <xf numFmtId="0" fontId="0" fillId="0" borderId="0" xfId="0" applyFill="1" applyAlignment="1">
      <alignment/>
    </xf>
    <xf numFmtId="0" fontId="0" fillId="0" borderId="0" xfId="0" applyFont="1" applyAlignment="1">
      <alignment/>
    </xf>
    <xf numFmtId="0" fontId="0" fillId="0" borderId="0" xfId="0" applyBorder="1" applyAlignment="1">
      <alignment/>
    </xf>
    <xf numFmtId="0" fontId="74" fillId="0" borderId="0" xfId="0" applyFont="1" applyBorder="1" applyAlignment="1">
      <alignment/>
    </xf>
    <xf numFmtId="0" fontId="0" fillId="0" borderId="0" xfId="0" applyFont="1" applyAlignment="1">
      <alignment horizontal="center"/>
    </xf>
    <xf numFmtId="0" fontId="0" fillId="0" borderId="0" xfId="0" applyFont="1" applyBorder="1" applyAlignment="1">
      <alignment/>
    </xf>
    <xf numFmtId="0" fontId="76" fillId="0" borderId="0" xfId="0" applyFont="1" applyAlignment="1">
      <alignment/>
    </xf>
    <xf numFmtId="0" fontId="0" fillId="0" borderId="0" xfId="0" applyBorder="1" applyAlignment="1">
      <alignment horizontal="center"/>
    </xf>
    <xf numFmtId="0" fontId="77" fillId="0" borderId="0" xfId="0" applyFont="1" applyBorder="1" applyAlignment="1">
      <alignment horizontal="center" vertical="center"/>
    </xf>
    <xf numFmtId="0" fontId="0" fillId="0" borderId="0" xfId="0" applyFont="1" applyBorder="1" applyAlignment="1">
      <alignment horizontal="center"/>
    </xf>
    <xf numFmtId="0" fontId="74" fillId="0" borderId="10" xfId="0" applyFont="1" applyBorder="1" applyAlignment="1">
      <alignment horizontal="center" vertical="center" wrapText="1"/>
    </xf>
    <xf numFmtId="0" fontId="74" fillId="0" borderId="11" xfId="0" applyFont="1" applyBorder="1" applyAlignment="1">
      <alignment horizontal="center" vertical="center" wrapText="1"/>
    </xf>
    <xf numFmtId="0" fontId="38" fillId="33" borderId="12" xfId="0" applyFont="1" applyFill="1" applyBorder="1" applyAlignment="1">
      <alignment/>
    </xf>
    <xf numFmtId="0" fontId="38" fillId="33" borderId="13" xfId="0" applyFont="1" applyFill="1" applyBorder="1" applyAlignment="1">
      <alignment/>
    </xf>
    <xf numFmtId="0" fontId="38" fillId="33" borderId="14" xfId="0" applyFont="1" applyFill="1" applyBorder="1" applyAlignment="1">
      <alignment/>
    </xf>
    <xf numFmtId="0" fontId="38" fillId="33" borderId="15" xfId="0" applyFont="1" applyFill="1" applyBorder="1" applyAlignment="1">
      <alignment/>
    </xf>
    <xf numFmtId="0" fontId="38" fillId="33" borderId="0" xfId="0" applyFont="1" applyFill="1" applyBorder="1" applyAlignment="1">
      <alignment/>
    </xf>
    <xf numFmtId="0" fontId="38" fillId="33" borderId="16" xfId="0" applyFont="1" applyFill="1" applyBorder="1" applyAlignment="1">
      <alignment/>
    </xf>
    <xf numFmtId="0" fontId="39" fillId="33" borderId="17" xfId="0" applyFont="1" applyFill="1" applyBorder="1" applyAlignment="1">
      <alignment/>
    </xf>
    <xf numFmtId="0" fontId="39" fillId="33" borderId="18" xfId="0" applyFont="1" applyFill="1" applyBorder="1" applyAlignment="1">
      <alignment/>
    </xf>
    <xf numFmtId="0" fontId="39" fillId="33" borderId="19" xfId="0" applyFont="1" applyFill="1" applyBorder="1" applyAlignment="1">
      <alignment/>
    </xf>
    <xf numFmtId="0" fontId="0" fillId="0" borderId="10" xfId="0" applyBorder="1" applyAlignment="1">
      <alignment vertical="center"/>
    </xf>
    <xf numFmtId="0" fontId="0" fillId="0" borderId="11" xfId="0" applyBorder="1" applyAlignment="1">
      <alignment horizontal="center" vertical="center"/>
    </xf>
    <xf numFmtId="0" fontId="0" fillId="0" borderId="10" xfId="0" applyFill="1" applyBorder="1" applyAlignment="1">
      <alignment vertical="center"/>
    </xf>
    <xf numFmtId="0" fontId="0" fillId="0" borderId="10" xfId="0" applyBorder="1" applyAlignment="1">
      <alignment horizontal="center" vertical="center"/>
    </xf>
    <xf numFmtId="0" fontId="0" fillId="0" borderId="0" xfId="0" applyAlignment="1">
      <alignment horizontal="center" vertical="center"/>
    </xf>
    <xf numFmtId="0" fontId="0" fillId="34" borderId="20" xfId="0" applyFill="1" applyBorder="1" applyAlignment="1">
      <alignment horizontal="center" vertical="center"/>
    </xf>
    <xf numFmtId="0" fontId="0" fillId="0" borderId="0" xfId="0" applyFill="1" applyBorder="1" applyAlignment="1">
      <alignment horizontal="center" vertical="center"/>
    </xf>
    <xf numFmtId="0" fontId="0" fillId="34" borderId="11" xfId="0" applyFill="1" applyBorder="1" applyAlignment="1">
      <alignment horizontal="center" vertical="center"/>
    </xf>
    <xf numFmtId="0" fontId="0" fillId="34" borderId="10" xfId="0" applyFill="1"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3" fontId="0" fillId="34" borderId="10" xfId="0" applyNumberFormat="1" applyFill="1" applyBorder="1" applyAlignment="1">
      <alignment horizontal="center" vertical="center"/>
    </xf>
    <xf numFmtId="3" fontId="0" fillId="0" borderId="0" xfId="0" applyNumberFormat="1" applyFill="1" applyAlignment="1">
      <alignment horizontal="center" vertical="center"/>
    </xf>
    <xf numFmtId="0" fontId="0" fillId="34" borderId="21" xfId="0" applyFill="1" applyBorder="1" applyAlignment="1">
      <alignment horizontal="center" vertical="center"/>
    </xf>
    <xf numFmtId="0" fontId="0" fillId="0" borderId="0" xfId="0" applyFill="1" applyAlignment="1">
      <alignment horizontal="center" vertical="center"/>
    </xf>
    <xf numFmtId="0" fontId="0" fillId="0" borderId="22" xfId="0" applyBorder="1" applyAlignment="1">
      <alignment horizontal="center" vertical="center"/>
    </xf>
    <xf numFmtId="0" fontId="74" fillId="0" borderId="10" xfId="0" applyFont="1" applyBorder="1" applyAlignment="1">
      <alignment vertical="center"/>
    </xf>
    <xf numFmtId="0" fontId="74" fillId="0" borderId="10" xfId="0" applyFont="1" applyBorder="1" applyAlignment="1">
      <alignment horizontal="center" vertical="center"/>
    </xf>
    <xf numFmtId="0" fontId="74" fillId="0" borderId="11" xfId="0" applyFont="1" applyBorder="1" applyAlignment="1">
      <alignment horizontal="center" vertical="center"/>
    </xf>
    <xf numFmtId="0" fontId="74" fillId="0" borderId="22" xfId="0" applyFont="1" applyBorder="1" applyAlignment="1">
      <alignment horizontal="center" vertical="center"/>
    </xf>
    <xf numFmtId="0" fontId="0" fillId="0" borderId="21" xfId="0" applyFill="1" applyBorder="1" applyAlignment="1">
      <alignment vertical="center"/>
    </xf>
    <xf numFmtId="0" fontId="74" fillId="0" borderId="21" xfId="0" applyFont="1" applyBorder="1" applyAlignment="1">
      <alignment vertical="center"/>
    </xf>
    <xf numFmtId="0" fontId="74" fillId="0" borderId="21" xfId="0" applyFont="1" applyBorder="1" applyAlignment="1">
      <alignment horizontal="center" vertical="center"/>
    </xf>
    <xf numFmtId="0" fontId="74" fillId="0" borderId="22" xfId="0" applyFont="1" applyBorder="1" applyAlignment="1">
      <alignment horizontal="center" vertical="center" wrapText="1"/>
    </xf>
    <xf numFmtId="0" fontId="0" fillId="0" borderId="0" xfId="0" applyBorder="1" applyAlignment="1">
      <alignment horizontal="center"/>
    </xf>
    <xf numFmtId="0" fontId="0" fillId="0" borderId="0" xfId="0" applyFont="1" applyBorder="1" applyAlignment="1">
      <alignment horizontal="center"/>
    </xf>
    <xf numFmtId="0" fontId="0" fillId="34" borderId="23" xfId="0" applyFill="1" applyBorder="1" applyAlignment="1">
      <alignment horizontal="center" vertical="center"/>
    </xf>
    <xf numFmtId="0" fontId="78" fillId="0" borderId="0" xfId="0" applyFont="1" applyAlignment="1">
      <alignment/>
    </xf>
    <xf numFmtId="0" fontId="73" fillId="0" borderId="0" xfId="0" applyFont="1" applyBorder="1" applyAlignment="1">
      <alignment horizontal="center"/>
    </xf>
    <xf numFmtId="0" fontId="0" fillId="16" borderId="23" xfId="0" applyFill="1" applyBorder="1" applyAlignment="1">
      <alignment/>
    </xf>
    <xf numFmtId="0" fontId="0" fillId="16" borderId="24" xfId="0" applyFill="1" applyBorder="1" applyAlignment="1">
      <alignment horizontal="center"/>
    </xf>
    <xf numFmtId="0" fontId="0" fillId="16" borderId="25" xfId="0" applyFill="1" applyBorder="1" applyAlignment="1">
      <alignment horizontal="center" vertical="center"/>
    </xf>
    <xf numFmtId="0" fontId="0" fillId="33" borderId="0" xfId="0" applyFill="1" applyBorder="1" applyAlignment="1">
      <alignment/>
    </xf>
    <xf numFmtId="0" fontId="0" fillId="33" borderId="0" xfId="0" applyFill="1" applyBorder="1" applyAlignment="1">
      <alignment horizontal="right"/>
    </xf>
    <xf numFmtId="0" fontId="0" fillId="33" borderId="26" xfId="0" applyFill="1" applyBorder="1" applyAlignment="1">
      <alignment horizontal="center" vertical="center"/>
    </xf>
    <xf numFmtId="0" fontId="74" fillId="0" borderId="21" xfId="0" applyFont="1" applyBorder="1" applyAlignment="1">
      <alignment horizontal="center" vertical="center" wrapText="1"/>
    </xf>
    <xf numFmtId="0" fontId="0" fillId="16" borderId="10" xfId="0" applyFill="1" applyBorder="1" applyAlignment="1">
      <alignment horizontal="center" vertical="center"/>
    </xf>
    <xf numFmtId="0" fontId="0" fillId="30" borderId="23" xfId="0" applyFill="1" applyBorder="1" applyAlignment="1">
      <alignment horizontal="center" vertical="center"/>
    </xf>
    <xf numFmtId="0" fontId="0" fillId="30" borderId="10" xfId="0" applyFill="1" applyBorder="1" applyAlignment="1">
      <alignment horizontal="center" vertical="center"/>
    </xf>
    <xf numFmtId="164" fontId="0" fillId="30" borderId="10" xfId="0" applyNumberFormat="1" applyFill="1" applyBorder="1" applyAlignment="1">
      <alignment horizontal="center" vertical="center"/>
    </xf>
    <xf numFmtId="0" fontId="0" fillId="30" borderId="22" xfId="0" applyFill="1" applyBorder="1" applyAlignment="1">
      <alignment horizontal="center" vertical="center"/>
    </xf>
    <xf numFmtId="0" fontId="0" fillId="30" borderId="11" xfId="0" applyFill="1" applyBorder="1" applyAlignment="1">
      <alignment horizontal="center" vertical="center"/>
    </xf>
    <xf numFmtId="0" fontId="0" fillId="30" borderId="21" xfId="0" applyFill="1" applyBorder="1" applyAlignment="1">
      <alignment horizontal="center" vertical="center"/>
    </xf>
    <xf numFmtId="3" fontId="0" fillId="30" borderId="10" xfId="0" applyNumberFormat="1" applyFill="1" applyBorder="1" applyAlignment="1">
      <alignment horizontal="center" vertical="center"/>
    </xf>
    <xf numFmtId="3" fontId="0" fillId="30" borderId="21" xfId="0" applyNumberFormat="1" applyFill="1" applyBorder="1" applyAlignment="1">
      <alignment horizontal="center" vertical="center"/>
    </xf>
    <xf numFmtId="0" fontId="0" fillId="16" borderId="21" xfId="0" applyFill="1" applyBorder="1" applyAlignment="1">
      <alignment horizontal="center" vertical="center"/>
    </xf>
    <xf numFmtId="0" fontId="0" fillId="0" borderId="27" xfId="0" applyBorder="1" applyAlignment="1">
      <alignment horizontal="center" vertical="center"/>
    </xf>
    <xf numFmtId="0" fontId="74" fillId="0" borderId="27" xfId="0" applyFont="1" applyBorder="1" applyAlignment="1">
      <alignment horizontal="center" vertical="center"/>
    </xf>
    <xf numFmtId="0" fontId="0" fillId="30" borderId="27" xfId="0" applyFill="1" applyBorder="1" applyAlignment="1">
      <alignment horizontal="center" vertical="center"/>
    </xf>
    <xf numFmtId="0" fontId="0" fillId="34" borderId="27" xfId="0" applyFill="1" applyBorder="1" applyAlignment="1">
      <alignment horizontal="center" vertical="center"/>
    </xf>
    <xf numFmtId="0" fontId="0" fillId="16" borderId="28" xfId="0" applyFill="1" applyBorder="1" applyAlignment="1">
      <alignment horizontal="center" vertical="center"/>
    </xf>
    <xf numFmtId="0" fontId="0" fillId="0" borderId="29" xfId="0" applyBorder="1" applyAlignment="1">
      <alignment horizontal="center" vertical="center"/>
    </xf>
    <xf numFmtId="0" fontId="74" fillId="0" borderId="29" xfId="0" applyFont="1" applyBorder="1" applyAlignment="1">
      <alignment horizontal="center" vertical="center"/>
    </xf>
    <xf numFmtId="0" fontId="0" fillId="30" borderId="29" xfId="0" applyFill="1" applyBorder="1" applyAlignment="1">
      <alignment horizontal="center" vertical="center"/>
    </xf>
    <xf numFmtId="0" fontId="0" fillId="0" borderId="30" xfId="0" applyBorder="1" applyAlignment="1">
      <alignment horizontal="center" vertical="center"/>
    </xf>
    <xf numFmtId="0" fontId="74" fillId="0" borderId="30" xfId="0" applyFont="1" applyBorder="1" applyAlignment="1">
      <alignment horizontal="center" vertical="center"/>
    </xf>
    <xf numFmtId="0" fontId="0" fillId="34" borderId="30" xfId="0" applyFill="1" applyBorder="1" applyAlignment="1">
      <alignment horizontal="center" vertical="center"/>
    </xf>
    <xf numFmtId="0" fontId="0" fillId="30" borderId="23" xfId="0" applyFill="1" applyBorder="1" applyAlignment="1" applyProtection="1">
      <alignment horizontal="center"/>
      <protection locked="0"/>
    </xf>
    <xf numFmtId="0" fontId="0" fillId="30" borderId="31" xfId="0" applyFill="1" applyBorder="1" applyAlignment="1" applyProtection="1">
      <alignment horizontal="center"/>
      <protection locked="0"/>
    </xf>
    <xf numFmtId="0" fontId="79" fillId="30" borderId="31" xfId="0" applyFont="1" applyFill="1" applyBorder="1" applyAlignment="1" applyProtection="1">
      <alignment horizontal="center"/>
      <protection locked="0"/>
    </xf>
    <xf numFmtId="0" fontId="0" fillId="34" borderId="22" xfId="0" applyFill="1" applyBorder="1" applyAlignment="1">
      <alignment horizontal="center" vertical="center"/>
    </xf>
    <xf numFmtId="0" fontId="0" fillId="30" borderId="30" xfId="0" applyFill="1" applyBorder="1" applyAlignment="1">
      <alignment horizontal="center" vertical="center"/>
    </xf>
    <xf numFmtId="0" fontId="0" fillId="30" borderId="28" xfId="0" applyFill="1" applyBorder="1" applyAlignment="1">
      <alignment horizontal="center" vertical="center"/>
    </xf>
    <xf numFmtId="0" fontId="0" fillId="33" borderId="23"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23" xfId="0" applyFill="1" applyBorder="1" applyAlignment="1">
      <alignment horizontal="center" vertical="center"/>
    </xf>
    <xf numFmtId="0" fontId="0" fillId="33" borderId="31" xfId="0" applyFill="1" applyBorder="1" applyAlignment="1">
      <alignment horizontal="center" vertical="center"/>
    </xf>
    <xf numFmtId="0" fontId="0" fillId="0" borderId="21" xfId="0" applyBorder="1" applyAlignment="1">
      <alignment vertical="center"/>
    </xf>
    <xf numFmtId="0" fontId="56" fillId="0" borderId="0" xfId="0" applyFont="1" applyAlignment="1">
      <alignment/>
    </xf>
    <xf numFmtId="0" fontId="0" fillId="33" borderId="23" xfId="0" applyFill="1" applyBorder="1" applyAlignment="1">
      <alignment horizontal="center" vertical="center" wrapText="1"/>
    </xf>
    <xf numFmtId="0" fontId="0" fillId="33" borderId="26" xfId="0" applyFill="1" applyBorder="1" applyAlignment="1">
      <alignment horizontal="center" vertical="center"/>
    </xf>
    <xf numFmtId="0" fontId="79" fillId="30" borderId="0" xfId="0" applyFont="1" applyFill="1" applyBorder="1" applyAlignment="1" applyProtection="1">
      <alignment horizontal="center"/>
      <protection locked="0"/>
    </xf>
    <xf numFmtId="0" fontId="80" fillId="0" borderId="0" xfId="0" applyFont="1" applyAlignment="1">
      <alignment/>
    </xf>
    <xf numFmtId="2" fontId="0" fillId="30" borderId="23" xfId="0" applyNumberFormat="1" applyFill="1" applyBorder="1" applyAlignment="1" applyProtection="1">
      <alignment horizontal="center"/>
      <protection locked="0"/>
    </xf>
    <xf numFmtId="0" fontId="12" fillId="35" borderId="32" xfId="0" applyFont="1" applyFill="1" applyBorder="1" applyAlignment="1">
      <alignment horizontal="center"/>
    </xf>
    <xf numFmtId="0" fontId="12" fillId="35" borderId="33" xfId="0" applyFont="1" applyFill="1" applyBorder="1" applyAlignment="1">
      <alignment horizontal="center"/>
    </xf>
    <xf numFmtId="0" fontId="63" fillId="29" borderId="33" xfId="49" applyBorder="1" applyAlignment="1">
      <alignment horizontal="center"/>
    </xf>
    <xf numFmtId="0" fontId="0" fillId="0" borderId="33" xfId="0" applyBorder="1" applyAlignment="1">
      <alignment/>
    </xf>
    <xf numFmtId="17" fontId="0" fillId="36" borderId="34" xfId="0" applyNumberFormat="1" applyFill="1" applyBorder="1" applyAlignment="1">
      <alignment horizontal="left"/>
    </xf>
    <xf numFmtId="17" fontId="0" fillId="0" borderId="35" xfId="0" applyNumberFormat="1" applyFill="1" applyBorder="1" applyAlignment="1">
      <alignment horizontal="left"/>
    </xf>
    <xf numFmtId="0" fontId="13" fillId="35" borderId="32" xfId="0" applyFont="1" applyFill="1" applyBorder="1" applyAlignment="1">
      <alignment horizontal="center"/>
    </xf>
    <xf numFmtId="2" fontId="0" fillId="0" borderId="0" xfId="0" applyNumberFormat="1" applyAlignment="1">
      <alignment/>
    </xf>
    <xf numFmtId="2" fontId="0" fillId="33" borderId="26" xfId="0" applyNumberFormat="1" applyFill="1" applyBorder="1" applyAlignment="1">
      <alignment horizontal="center" vertical="center"/>
    </xf>
    <xf numFmtId="2" fontId="0" fillId="33" borderId="23" xfId="0" applyNumberFormat="1" applyFill="1" applyBorder="1" applyAlignment="1">
      <alignment horizontal="center" vertical="center"/>
    </xf>
    <xf numFmtId="2" fontId="0" fillId="16" borderId="23" xfId="0" applyNumberFormat="1" applyFill="1" applyBorder="1" applyAlignment="1">
      <alignment horizontal="center"/>
    </xf>
    <xf numFmtId="2" fontId="0" fillId="16" borderId="23" xfId="0" applyNumberFormat="1" applyFill="1" applyBorder="1" applyAlignment="1">
      <alignment/>
    </xf>
    <xf numFmtId="2" fontId="0" fillId="18" borderId="32" xfId="0" applyNumberFormat="1" applyFill="1" applyBorder="1" applyAlignment="1">
      <alignment/>
    </xf>
    <xf numFmtId="2" fontId="0" fillId="16" borderId="21" xfId="0" applyNumberFormat="1" applyFill="1" applyBorder="1" applyAlignment="1">
      <alignment horizontal="center" vertical="center"/>
    </xf>
    <xf numFmtId="0" fontId="12" fillId="35" borderId="36" xfId="0" applyFont="1" applyFill="1" applyBorder="1" applyAlignment="1">
      <alignment horizontal="center"/>
    </xf>
    <xf numFmtId="0" fontId="12" fillId="35" borderId="37" xfId="0" applyFont="1" applyFill="1" applyBorder="1" applyAlignment="1">
      <alignment horizontal="center"/>
    </xf>
    <xf numFmtId="0" fontId="63" fillId="29" borderId="37" xfId="49" applyBorder="1" applyAlignment="1">
      <alignment horizontal="center"/>
    </xf>
    <xf numFmtId="0" fontId="12" fillId="0" borderId="38" xfId="0" applyFont="1" applyFill="1" applyBorder="1" applyAlignment="1">
      <alignment horizontal="center"/>
    </xf>
    <xf numFmtId="0" fontId="10" fillId="0" borderId="39" xfId="0" applyFont="1" applyFill="1" applyBorder="1" applyAlignment="1">
      <alignment horizontal="right"/>
    </xf>
    <xf numFmtId="0" fontId="0" fillId="0" borderId="40" xfId="0" applyBorder="1" applyAlignment="1">
      <alignment/>
    </xf>
    <xf numFmtId="0" fontId="14" fillId="35" borderId="36" xfId="0" applyFont="1" applyFill="1" applyBorder="1" applyAlignment="1">
      <alignment horizontal="right"/>
    </xf>
    <xf numFmtId="0" fontId="74" fillId="0" borderId="22" xfId="0" applyFont="1" applyBorder="1" applyAlignment="1">
      <alignment horizontal="center" vertical="center"/>
    </xf>
    <xf numFmtId="0" fontId="46" fillId="16" borderId="41" xfId="0" applyFont="1" applyFill="1" applyBorder="1" applyAlignment="1">
      <alignment horizontal="center" vertical="center"/>
    </xf>
    <xf numFmtId="0" fontId="46" fillId="16" borderId="42" xfId="0" applyFont="1" applyFill="1" applyBorder="1" applyAlignment="1">
      <alignment horizontal="center" vertical="center"/>
    </xf>
    <xf numFmtId="0" fontId="46" fillId="16" borderId="0" xfId="0" applyFont="1" applyFill="1" applyBorder="1" applyAlignment="1">
      <alignment horizontal="center" vertical="center"/>
    </xf>
    <xf numFmtId="0" fontId="46" fillId="16" borderId="43" xfId="0" applyFont="1" applyFill="1" applyBorder="1" applyAlignment="1">
      <alignment horizontal="center" vertical="center"/>
    </xf>
    <xf numFmtId="0" fontId="46" fillId="16" borderId="44" xfId="0" applyFont="1" applyFill="1" applyBorder="1" applyAlignment="1">
      <alignment horizontal="center" vertical="center"/>
    </xf>
    <xf numFmtId="0" fontId="46" fillId="16" borderId="45" xfId="0" applyFont="1" applyFill="1" applyBorder="1" applyAlignment="1">
      <alignment horizontal="center" vertical="center"/>
    </xf>
    <xf numFmtId="0" fontId="46" fillId="16" borderId="46" xfId="0" applyFont="1" applyFill="1" applyBorder="1" applyAlignment="1">
      <alignment horizontal="center" vertical="center"/>
    </xf>
    <xf numFmtId="0" fontId="46" fillId="16" borderId="47" xfId="0" applyFont="1" applyFill="1" applyBorder="1" applyAlignment="1">
      <alignment horizontal="center" vertical="center"/>
    </xf>
    <xf numFmtId="0" fontId="46" fillId="16" borderId="48" xfId="0" applyFont="1" applyFill="1" applyBorder="1" applyAlignment="1">
      <alignment horizontal="center" vertical="center"/>
    </xf>
    <xf numFmtId="0" fontId="0" fillId="0" borderId="49" xfId="0" applyFont="1" applyBorder="1" applyAlignment="1">
      <alignment horizontal="center"/>
    </xf>
    <xf numFmtId="0" fontId="0" fillId="0" borderId="24" xfId="0" applyFont="1" applyBorder="1" applyAlignment="1">
      <alignment horizontal="center"/>
    </xf>
    <xf numFmtId="0" fontId="77" fillId="37" borderId="12" xfId="0" applyFont="1" applyFill="1" applyBorder="1" applyAlignment="1">
      <alignment horizontal="center" vertical="center"/>
    </xf>
    <xf numFmtId="0" fontId="77" fillId="37" borderId="15" xfId="0" applyFont="1" applyFill="1" applyBorder="1" applyAlignment="1">
      <alignment horizontal="center" vertical="center"/>
    </xf>
    <xf numFmtId="0" fontId="77" fillId="37" borderId="17" xfId="0" applyFont="1" applyFill="1" applyBorder="1" applyAlignment="1">
      <alignment horizontal="center" vertical="center"/>
    </xf>
    <xf numFmtId="0" fontId="81" fillId="0" borderId="21" xfId="44" applyFont="1" applyBorder="1" applyAlignment="1" applyProtection="1">
      <alignment horizontal="center"/>
      <protection/>
    </xf>
    <xf numFmtId="0" fontId="76" fillId="37" borderId="50" xfId="0" applyFont="1" applyFill="1" applyBorder="1" applyAlignment="1">
      <alignment horizontal="left"/>
    </xf>
    <xf numFmtId="0" fontId="76" fillId="37" borderId="24" xfId="0" applyFont="1" applyFill="1" applyBorder="1" applyAlignment="1">
      <alignment horizontal="left"/>
    </xf>
    <xf numFmtId="0" fontId="76" fillId="37" borderId="25" xfId="0" applyFont="1" applyFill="1" applyBorder="1" applyAlignment="1">
      <alignment horizontal="left"/>
    </xf>
    <xf numFmtId="0" fontId="0" fillId="16" borderId="14" xfId="0" applyFill="1" applyBorder="1" applyAlignment="1">
      <alignment horizontal="center" vertical="center"/>
    </xf>
    <xf numFmtId="0" fontId="0" fillId="16" borderId="16" xfId="0" applyFill="1" applyBorder="1" applyAlignment="1">
      <alignment horizontal="center" vertical="center"/>
    </xf>
    <xf numFmtId="0" fontId="0" fillId="16" borderId="19" xfId="0" applyFill="1" applyBorder="1" applyAlignment="1">
      <alignment horizontal="center" vertical="center"/>
    </xf>
    <xf numFmtId="0" fontId="82" fillId="37" borderId="51" xfId="0" applyFont="1" applyFill="1" applyBorder="1" applyAlignment="1">
      <alignment horizontal="center" vertical="center"/>
    </xf>
    <xf numFmtId="0" fontId="82" fillId="37" borderId="52" xfId="0" applyFont="1" applyFill="1" applyBorder="1" applyAlignment="1">
      <alignment horizontal="center" vertical="center"/>
    </xf>
    <xf numFmtId="0" fontId="82" fillId="37" borderId="53" xfId="0" applyFont="1" applyFill="1" applyBorder="1" applyAlignment="1">
      <alignment horizontal="center" vertical="center"/>
    </xf>
    <xf numFmtId="0" fontId="0" fillId="16" borderId="13" xfId="0" applyFill="1" applyBorder="1" applyAlignment="1">
      <alignment horizontal="center" vertical="center"/>
    </xf>
    <xf numFmtId="0" fontId="0" fillId="16" borderId="0" xfId="0" applyFill="1" applyBorder="1" applyAlignment="1">
      <alignment horizontal="center" vertical="center"/>
    </xf>
    <xf numFmtId="0" fontId="0" fillId="16" borderId="18" xfId="0" applyFill="1" applyBorder="1" applyAlignment="1">
      <alignment horizontal="center" vertical="center"/>
    </xf>
    <xf numFmtId="0" fontId="76" fillId="38" borderId="50" xfId="0" applyFont="1" applyFill="1" applyBorder="1" applyAlignment="1">
      <alignment horizontal="center"/>
    </xf>
    <xf numFmtId="0" fontId="76" fillId="38" borderId="24" xfId="0" applyFont="1" applyFill="1" applyBorder="1" applyAlignment="1">
      <alignment horizontal="center"/>
    </xf>
    <xf numFmtId="0" fontId="76" fillId="38" borderId="25" xfId="0" applyFont="1" applyFill="1" applyBorder="1" applyAlignment="1">
      <alignment horizontal="center"/>
    </xf>
    <xf numFmtId="0" fontId="0" fillId="0" borderId="54" xfId="0" applyBorder="1" applyAlignment="1">
      <alignment horizontal="center"/>
    </xf>
    <xf numFmtId="0" fontId="0" fillId="0" borderId="13" xfId="0" applyBorder="1" applyAlignment="1">
      <alignment horizontal="center"/>
    </xf>
    <xf numFmtId="0" fontId="0" fillId="0" borderId="55" xfId="0" applyBorder="1" applyAlignment="1">
      <alignment horizontal="center"/>
    </xf>
    <xf numFmtId="0" fontId="0" fillId="0" borderId="0" xfId="0" applyBorder="1" applyAlignment="1">
      <alignment horizontal="center"/>
    </xf>
    <xf numFmtId="0" fontId="0" fillId="0" borderId="56" xfId="0" applyBorder="1" applyAlignment="1">
      <alignment horizontal="center"/>
    </xf>
    <xf numFmtId="0" fontId="0" fillId="0" borderId="18" xfId="0" applyBorder="1" applyAlignment="1">
      <alignment horizontal="center"/>
    </xf>
    <xf numFmtId="0" fontId="82" fillId="37" borderId="57" xfId="0" applyFont="1" applyFill="1" applyBorder="1" applyAlignment="1">
      <alignment horizontal="center" vertical="center"/>
    </xf>
    <xf numFmtId="0" fontId="82" fillId="37" borderId="58" xfId="0" applyFont="1" applyFill="1" applyBorder="1" applyAlignment="1">
      <alignment horizontal="center" vertical="center"/>
    </xf>
    <xf numFmtId="0" fontId="82" fillId="37" borderId="59" xfId="0" applyFont="1" applyFill="1" applyBorder="1" applyAlignment="1">
      <alignment horizontal="center" vertical="center"/>
    </xf>
    <xf numFmtId="0" fontId="75" fillId="0" borderId="11" xfId="0" applyFont="1" applyBorder="1" applyAlignment="1">
      <alignment horizontal="center" vertical="center" wrapText="1"/>
    </xf>
    <xf numFmtId="0" fontId="0" fillId="0" borderId="13"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73" fillId="16" borderId="13" xfId="0" applyFont="1" applyFill="1" applyBorder="1" applyAlignment="1">
      <alignment horizontal="center" vertical="center"/>
    </xf>
    <xf numFmtId="0" fontId="73" fillId="16" borderId="0" xfId="0" applyFont="1" applyFill="1" applyBorder="1" applyAlignment="1">
      <alignment horizontal="center" vertical="center"/>
    </xf>
    <xf numFmtId="0" fontId="73" fillId="16" borderId="18" xfId="0" applyFont="1" applyFill="1" applyBorder="1" applyAlignment="1">
      <alignment horizontal="center" vertical="center"/>
    </xf>
    <xf numFmtId="0" fontId="75" fillId="0" borderId="60" xfId="0" applyFont="1" applyBorder="1" applyAlignment="1">
      <alignment horizontal="center" vertical="center" wrapText="1"/>
    </xf>
    <xf numFmtId="0" fontId="75" fillId="0" borderId="61" xfId="0" applyFont="1" applyBorder="1" applyAlignment="1">
      <alignment horizontal="center" vertical="center" wrapText="1"/>
    </xf>
    <xf numFmtId="0" fontId="75" fillId="0" borderId="62" xfId="0" applyFont="1" applyBorder="1" applyAlignment="1">
      <alignment horizontal="center" vertical="center" wrapText="1"/>
    </xf>
    <xf numFmtId="0" fontId="75" fillId="0" borderId="63"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55" xfId="0" applyFont="1" applyBorder="1" applyAlignment="1">
      <alignment horizontal="center" vertical="center" wrapText="1"/>
    </xf>
    <xf numFmtId="0" fontId="74" fillId="0" borderId="0" xfId="0" applyFont="1" applyBorder="1" applyAlignment="1">
      <alignment horizontal="center" vertical="center" wrapText="1"/>
    </xf>
    <xf numFmtId="0" fontId="74" fillId="0" borderId="56" xfId="0" applyFont="1" applyBorder="1" applyAlignment="1">
      <alignment horizontal="center" vertical="center" wrapText="1"/>
    </xf>
    <xf numFmtId="0" fontId="74" fillId="0" borderId="18" xfId="0" applyFont="1" applyBorder="1" applyAlignment="1">
      <alignment horizontal="center" vertical="center" wrapText="1"/>
    </xf>
    <xf numFmtId="0" fontId="74" fillId="0" borderId="54" xfId="0" applyFont="1" applyBorder="1" applyAlignment="1" quotePrefix="1">
      <alignment horizontal="center" wrapText="1"/>
    </xf>
    <xf numFmtId="0" fontId="0" fillId="0" borderId="13" xfId="0" applyFont="1" applyBorder="1" applyAlignment="1">
      <alignment horizontal="center" wrapText="1"/>
    </xf>
    <xf numFmtId="0" fontId="0" fillId="0" borderId="55" xfId="0" applyFont="1" applyBorder="1" applyAlignment="1">
      <alignment horizontal="center" wrapText="1"/>
    </xf>
    <xf numFmtId="0" fontId="0" fillId="0" borderId="0" xfId="0" applyFont="1" applyBorder="1" applyAlignment="1">
      <alignment horizontal="center" wrapText="1"/>
    </xf>
    <xf numFmtId="0" fontId="0" fillId="0" borderId="56" xfId="0" applyFont="1" applyBorder="1" applyAlignment="1">
      <alignment horizontal="center" wrapText="1"/>
    </xf>
    <xf numFmtId="0" fontId="0" fillId="0" borderId="18" xfId="0" applyFont="1" applyBorder="1" applyAlignment="1">
      <alignment horizontal="center" wrapText="1"/>
    </xf>
    <xf numFmtId="0" fontId="75" fillId="0" borderId="64" xfId="0" applyFont="1" applyBorder="1" applyAlignment="1">
      <alignment horizontal="center" vertical="center" wrapText="1"/>
    </xf>
    <xf numFmtId="0" fontId="75" fillId="0" borderId="65" xfId="0" applyFont="1" applyBorder="1" applyAlignment="1">
      <alignment horizontal="center" vertical="center" wrapText="1"/>
    </xf>
    <xf numFmtId="0" fontId="75" fillId="0" borderId="10" xfId="0" applyFont="1" applyBorder="1" applyAlignment="1">
      <alignment horizontal="center" vertical="center"/>
    </xf>
    <xf numFmtId="0" fontId="75" fillId="0" borderId="66" xfId="0" applyFont="1" applyBorder="1" applyAlignment="1">
      <alignment horizontal="center" vertical="center"/>
    </xf>
    <xf numFmtId="0" fontId="75" fillId="0" borderId="67" xfId="0" applyFont="1" applyBorder="1" applyAlignment="1">
      <alignment horizontal="center" vertical="center"/>
    </xf>
    <xf numFmtId="0" fontId="75" fillId="0" borderId="68" xfId="0" applyFont="1" applyBorder="1" applyAlignment="1">
      <alignment horizontal="center" vertical="center" wrapText="1"/>
    </xf>
    <xf numFmtId="0" fontId="75" fillId="0" borderId="69" xfId="0" applyFont="1" applyBorder="1" applyAlignment="1">
      <alignment horizontal="center" vertical="center" wrapText="1"/>
    </xf>
    <xf numFmtId="0" fontId="74" fillId="0" borderId="22" xfId="0" applyFont="1" applyBorder="1" applyAlignment="1">
      <alignment horizontal="center" vertical="center"/>
    </xf>
    <xf numFmtId="0" fontId="75" fillId="7" borderId="64" xfId="0" applyFont="1" applyFill="1" applyBorder="1" applyAlignment="1">
      <alignment horizontal="center" vertical="center" wrapText="1"/>
    </xf>
    <xf numFmtId="0" fontId="75" fillId="7" borderId="65" xfId="0" applyFont="1" applyFill="1" applyBorder="1" applyAlignment="1">
      <alignment horizontal="center" vertical="center" wrapText="1"/>
    </xf>
    <xf numFmtId="0" fontId="76" fillId="37" borderId="12" xfId="0" applyFont="1" applyFill="1" applyBorder="1" applyAlignment="1">
      <alignment horizontal="left"/>
    </xf>
    <xf numFmtId="0" fontId="76" fillId="37" borderId="13" xfId="0" applyFont="1" applyFill="1" applyBorder="1" applyAlignment="1">
      <alignment horizontal="left"/>
    </xf>
    <xf numFmtId="0" fontId="76" fillId="37" borderId="14" xfId="0" applyFont="1" applyFill="1" applyBorder="1" applyAlignment="1">
      <alignment horizontal="left"/>
    </xf>
    <xf numFmtId="0" fontId="82" fillId="37" borderId="70" xfId="0" applyFont="1" applyFill="1" applyBorder="1" applyAlignment="1">
      <alignment horizontal="center" vertical="center"/>
    </xf>
    <xf numFmtId="0" fontId="76" fillId="37" borderId="50" xfId="0" applyFont="1" applyFill="1" applyBorder="1" applyAlignment="1">
      <alignment horizontal="center"/>
    </xf>
    <xf numFmtId="0" fontId="76" fillId="37" borderId="25" xfId="0" applyFont="1" applyFill="1" applyBorder="1" applyAlignment="1">
      <alignment horizontal="center"/>
    </xf>
    <xf numFmtId="14" fontId="0" fillId="0" borderId="50" xfId="0" applyNumberFormat="1" applyBorder="1" applyAlignment="1">
      <alignment horizontal="center"/>
    </xf>
    <xf numFmtId="14" fontId="0" fillId="0" borderId="25" xfId="0" applyNumberFormat="1" applyBorder="1" applyAlignment="1">
      <alignment horizontal="center"/>
    </xf>
    <xf numFmtId="0" fontId="71" fillId="37" borderId="71" xfId="0" applyFont="1" applyFill="1" applyBorder="1" applyAlignment="1">
      <alignment horizontal="center"/>
    </xf>
    <xf numFmtId="0" fontId="71" fillId="37" borderId="20" xfId="0" applyFont="1" applyFill="1" applyBorder="1" applyAlignment="1">
      <alignment horizontal="center"/>
    </xf>
    <xf numFmtId="0" fontId="82" fillId="37" borderId="12" xfId="0" applyFont="1" applyFill="1" applyBorder="1" applyAlignment="1">
      <alignment horizontal="center" vertical="center"/>
    </xf>
    <xf numFmtId="0" fontId="82" fillId="37" borderId="15" xfId="0" applyFont="1" applyFill="1" applyBorder="1" applyAlignment="1">
      <alignment horizontal="center" vertical="center"/>
    </xf>
    <xf numFmtId="0" fontId="82" fillId="37" borderId="17" xfId="0" applyFont="1" applyFill="1" applyBorder="1" applyAlignment="1">
      <alignment horizontal="center" vertical="center"/>
    </xf>
    <xf numFmtId="0" fontId="83" fillId="0" borderId="14" xfId="0" applyFont="1" applyBorder="1" applyAlignment="1">
      <alignment horizontal="center" vertical="center" wrapText="1"/>
    </xf>
    <xf numFmtId="0" fontId="83" fillId="0" borderId="19" xfId="0" applyFont="1" applyBorder="1" applyAlignment="1">
      <alignment horizontal="center" vertical="center" wrapText="1"/>
    </xf>
    <xf numFmtId="0" fontId="84" fillId="0" borderId="12" xfId="0" applyFont="1" applyBorder="1" applyAlignment="1">
      <alignment horizontal="center" vertical="center" wrapText="1"/>
    </xf>
    <xf numFmtId="0" fontId="84" fillId="0" borderId="13" xfId="0" applyFont="1" applyBorder="1" applyAlignment="1">
      <alignment horizontal="center" vertical="center" wrapText="1"/>
    </xf>
    <xf numFmtId="0" fontId="84" fillId="0" borderId="17" xfId="0" applyFont="1" applyBorder="1" applyAlignment="1">
      <alignment horizontal="center" vertical="center" wrapText="1"/>
    </xf>
    <xf numFmtId="0" fontId="84" fillId="0" borderId="18" xfId="0" applyFont="1" applyBorder="1" applyAlignment="1">
      <alignment horizontal="center" vertical="center" wrapText="1"/>
    </xf>
    <xf numFmtId="0" fontId="74" fillId="0" borderId="54" xfId="0" applyFont="1" applyBorder="1" applyAlignment="1" quotePrefix="1">
      <alignment horizontal="center" wrapText="1"/>
    </xf>
    <xf numFmtId="0" fontId="74" fillId="0" borderId="13" xfId="0" applyFont="1" applyBorder="1" applyAlignment="1">
      <alignment horizontal="center" wrapText="1"/>
    </xf>
    <xf numFmtId="0" fontId="74" fillId="0" borderId="55" xfId="0" applyFont="1" applyBorder="1" applyAlignment="1" quotePrefix="1">
      <alignment horizontal="center" wrapText="1"/>
    </xf>
    <xf numFmtId="0" fontId="74" fillId="0" borderId="0" xfId="0" applyFont="1" applyBorder="1" applyAlignment="1">
      <alignment horizontal="center" wrapText="1"/>
    </xf>
    <xf numFmtId="0" fontId="74" fillId="0" borderId="55" xfId="0" applyFont="1" applyBorder="1" applyAlignment="1">
      <alignment horizontal="center" wrapText="1"/>
    </xf>
    <xf numFmtId="0" fontId="74" fillId="0" borderId="56" xfId="0" applyFont="1" applyBorder="1" applyAlignment="1">
      <alignment horizontal="center" wrapText="1"/>
    </xf>
    <xf numFmtId="0" fontId="74" fillId="0" borderId="18" xfId="0" applyFont="1" applyBorder="1" applyAlignment="1">
      <alignment horizontal="center" wrapText="1"/>
    </xf>
    <xf numFmtId="0" fontId="75" fillId="0" borderId="27" xfId="0" applyFont="1" applyBorder="1" applyAlignment="1">
      <alignment horizontal="center" vertical="center"/>
    </xf>
    <xf numFmtId="0" fontId="75" fillId="0" borderId="60" xfId="0" applyFont="1" applyBorder="1" applyAlignment="1">
      <alignment horizontal="center" vertical="center"/>
    </xf>
    <xf numFmtId="0" fontId="75" fillId="0" borderId="61" xfId="0" applyFont="1" applyBorder="1" applyAlignment="1">
      <alignment horizontal="center" vertical="center"/>
    </xf>
    <xf numFmtId="0" fontId="75" fillId="0" borderId="72" xfId="0" applyFont="1" applyBorder="1" applyAlignment="1">
      <alignment horizontal="center" vertical="center" wrapText="1"/>
    </xf>
    <xf numFmtId="0" fontId="75" fillId="0" borderId="73" xfId="0" applyFont="1" applyBorder="1" applyAlignment="1">
      <alignment horizontal="center" vertical="center" wrapText="1"/>
    </xf>
    <xf numFmtId="0" fontId="0" fillId="33" borderId="23" xfId="0" applyFill="1" applyBorder="1" applyAlignment="1">
      <alignment horizontal="center" vertical="center" wrapText="1"/>
    </xf>
    <xf numFmtId="0" fontId="0" fillId="33" borderId="26" xfId="0" applyFill="1" applyBorder="1" applyAlignment="1">
      <alignment horizontal="center" vertical="center"/>
    </xf>
    <xf numFmtId="0" fontId="0" fillId="33" borderId="74" xfId="0" applyFill="1" applyBorder="1" applyAlignment="1">
      <alignment horizontal="center" vertical="center"/>
    </xf>
  </cellXfs>
  <cellStyles count="10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rmal 2" xfId="50"/>
    <cellStyle name="Normal 2 2" xfId="51"/>
    <cellStyle name="Normal 2 2 10" xfId="52"/>
    <cellStyle name="Normal 2 2 11" xfId="53"/>
    <cellStyle name="Normal 2 2 12" xfId="54"/>
    <cellStyle name="Normal 2 2 13" xfId="55"/>
    <cellStyle name="Normal 2 2 14" xfId="56"/>
    <cellStyle name="Normal 2 2 15" xfId="57"/>
    <cellStyle name="Normal 2 2 16" xfId="58"/>
    <cellStyle name="Normal 2 2 17" xfId="59"/>
    <cellStyle name="Normal 2 2 2" xfId="60"/>
    <cellStyle name="Normal 2 2 3" xfId="61"/>
    <cellStyle name="Normal 2 2 4" xfId="62"/>
    <cellStyle name="Normal 2 2 5" xfId="63"/>
    <cellStyle name="Normal 2 2 6" xfId="64"/>
    <cellStyle name="Normal 2 2 7" xfId="65"/>
    <cellStyle name="Normal 2 2 8" xfId="66"/>
    <cellStyle name="Normal 2 2 9" xfId="67"/>
    <cellStyle name="Normal 2 3" xfId="68"/>
    <cellStyle name="Normal 2 3 10" xfId="69"/>
    <cellStyle name="Normal 2 3 11" xfId="70"/>
    <cellStyle name="Normal 2 3 12" xfId="71"/>
    <cellStyle name="Normal 2 3 13" xfId="72"/>
    <cellStyle name="Normal 2 3 14" xfId="73"/>
    <cellStyle name="Normal 2 3 15" xfId="74"/>
    <cellStyle name="Normal 2 3 16" xfId="75"/>
    <cellStyle name="Normal 2 3 17" xfId="76"/>
    <cellStyle name="Normal 2 3 2" xfId="77"/>
    <cellStyle name="Normal 2 3 3" xfId="78"/>
    <cellStyle name="Normal 2 3 4" xfId="79"/>
    <cellStyle name="Normal 2 3 5" xfId="80"/>
    <cellStyle name="Normal 2 3 6" xfId="81"/>
    <cellStyle name="Normal 2 3 7" xfId="82"/>
    <cellStyle name="Normal 2 3 8" xfId="83"/>
    <cellStyle name="Normal 2 3 9" xfId="84"/>
    <cellStyle name="Normal 3" xfId="85"/>
    <cellStyle name="Normal 3 10" xfId="86"/>
    <cellStyle name="Normal 3 11" xfId="87"/>
    <cellStyle name="Normal 3 12" xfId="88"/>
    <cellStyle name="Normal 3 13" xfId="89"/>
    <cellStyle name="Normal 3 14" xfId="90"/>
    <cellStyle name="Normal 3 15" xfId="91"/>
    <cellStyle name="Normal 3 16" xfId="92"/>
    <cellStyle name="Normal 3 17" xfId="93"/>
    <cellStyle name="Normal 3 2" xfId="94"/>
    <cellStyle name="Normal 3 3" xfId="95"/>
    <cellStyle name="Normal 3 4" xfId="96"/>
    <cellStyle name="Normal 3 5" xfId="97"/>
    <cellStyle name="Normal 3 6" xfId="98"/>
    <cellStyle name="Normal 3 7" xfId="99"/>
    <cellStyle name="Normal 3 8" xfId="100"/>
    <cellStyle name="Normal 3 9" xfId="101"/>
    <cellStyle name="Normal 4" xfId="102"/>
    <cellStyle name="Note" xfId="103"/>
    <cellStyle name="Percent" xfId="104"/>
    <cellStyle name="Satisfaisant" xfId="105"/>
    <cellStyle name="Sortie" xfId="106"/>
    <cellStyle name="Texte explicatif" xfId="107"/>
    <cellStyle name="Titre" xfId="108"/>
    <cellStyle name="Titre 1" xfId="109"/>
    <cellStyle name="Titre 2" xfId="110"/>
    <cellStyle name="Titre 3" xfId="111"/>
    <cellStyle name="Titre 4" xfId="112"/>
    <cellStyle name="Total" xfId="113"/>
    <cellStyle name="Vérification" xfId="114"/>
  </cellStyles>
  <dxfs count="2">
    <dxf>
      <font>
        <b/>
        <i val="0"/>
        <color rgb="FFFF000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190500</xdr:colOff>
      <xdr:row>11</xdr:row>
      <xdr:rowOff>152400</xdr:rowOff>
    </xdr:from>
    <xdr:ext cx="3352800" cy="514350"/>
    <xdr:sp>
      <xdr:nvSpPr>
        <xdr:cNvPr id="1" name="ZoneTexte 9"/>
        <xdr:cNvSpPr txBox="1">
          <a:spLocks noChangeArrowheads="1"/>
        </xdr:cNvSpPr>
      </xdr:nvSpPr>
      <xdr:spPr>
        <a:xfrm>
          <a:off x="4829175" y="2638425"/>
          <a:ext cx="3352800" cy="514350"/>
        </a:xfrm>
        <a:prstGeom prst="rect">
          <a:avLst/>
        </a:prstGeom>
        <a:noFill/>
        <a:ln w="9525" cmpd="sng">
          <a:solidFill>
            <a:srgbClr val="000000"/>
          </a:solidFill>
          <a:headEnd type="none"/>
          <a:tailEnd type="none"/>
        </a:ln>
      </xdr:spPr>
      <xdr:txBody>
        <a:bodyPr vertOverflow="clip" wrap="square" anchor="ctr"/>
        <a:p>
          <a:pPr algn="ctr">
            <a:defRPr/>
          </a:pPr>
          <a:r>
            <a:rPr lang="en-US" cap="none" sz="1700" b="0" i="0" u="none" baseline="0">
              <a:solidFill>
                <a:srgbClr val="000000"/>
              </a:solidFill>
              <a:latin typeface="Cambria Math"/>
              <a:ea typeface="Cambria Math"/>
              <a:cs typeface="Cambria Math"/>
            </a:rPr>
            <a:t>∝</a:t>
          </a:r>
          <a:r>
            <a:rPr lang="en-US" cap="none" sz="1700" b="0" i="0" u="none" baseline="0">
              <a:solidFill>
                <a:srgbClr val="000000"/>
              </a:solidFill>
              <a:latin typeface="Cambria Math"/>
              <a:ea typeface="Cambria Math"/>
              <a:cs typeface="Cambria Math"/>
            </a:rPr>
            <a:t> </a:t>
          </a:r>
          <a:r>
            <a:rPr lang="en-US" cap="none" sz="1700" b="0" i="0" u="none" baseline="0">
              <a:solidFill>
                <a:srgbClr val="000000"/>
              </a:solidFill>
              <a:latin typeface="Cambria Math"/>
              <a:ea typeface="Cambria Math"/>
              <a:cs typeface="Cambria Math"/>
            </a:rPr>
            <a:t>=</a:t>
          </a:r>
          <a:r>
            <a:rPr lang="en-US" cap="none" sz="1700" b="0" i="0" u="none" baseline="0">
              <a:solidFill>
                <a:srgbClr val="000000"/>
              </a:solidFill>
              <a:latin typeface="Cambria Math"/>
              <a:ea typeface="Cambria Math"/>
              <a:cs typeface="Cambria Math"/>
            </a:rPr>
            <a:t>Index</a:t>
          </a:r>
          <a:r>
            <a:rPr lang="en-US" cap="none" sz="1700" b="0" i="0" u="none" baseline="0">
              <a:solidFill>
                <a:srgbClr val="000000"/>
              </a:solidFill>
              <a:latin typeface="Cambria Math"/>
              <a:ea typeface="Cambria Math"/>
              <a:cs typeface="Cambria Math"/>
            </a:rPr>
            <a:t>/</a:t>
          </a:r>
          <a:r>
            <a:rPr lang="en-US" cap="none" sz="1700" b="0" i="0" u="none" baseline="0">
              <a:solidFill>
                <a:srgbClr val="000000"/>
              </a:solidFill>
              <a:latin typeface="Cambria Math"/>
              <a:ea typeface="Cambria Math"/>
              <a:cs typeface="Cambria Math"/>
            </a:rPr>
            <a:t>〖</a:t>
          </a:r>
          <a:r>
            <a:rPr lang="en-US" cap="none" sz="1700" b="0" i="0" u="none" baseline="0">
              <a:solidFill>
                <a:srgbClr val="000000"/>
              </a:solidFill>
              <a:latin typeface="Cambria Math"/>
              <a:ea typeface="Cambria Math"/>
              <a:cs typeface="Cambria Math"/>
            </a:rPr>
            <a:t>Index</a:t>
          </a:r>
          <a:r>
            <a:rPr lang="en-US" cap="none" sz="1700" b="0" i="0" u="none" baseline="0">
              <a:solidFill>
                <a:srgbClr val="000000"/>
              </a:solidFill>
              <a:latin typeface="Cambria Math"/>
              <a:ea typeface="Cambria Math"/>
              <a:cs typeface="Cambria Math"/>
            </a:rPr>
            <a:t>〗</a:t>
          </a:r>
          <a:r>
            <a:rPr lang="en-US" cap="none" sz="1700" b="0" i="0" u="none" baseline="0">
              <a:solidFill>
                <a:srgbClr val="000000"/>
              </a:solidFill>
              <a:latin typeface="Cambria Math"/>
              <a:ea typeface="Cambria Math"/>
              <a:cs typeface="Cambria Math"/>
            </a:rPr>
            <a:t>_</a:t>
          </a:r>
          <a:r>
            <a:rPr lang="en-US" cap="none" sz="1700" b="0" i="0" u="none" baseline="0">
              <a:solidFill>
                <a:srgbClr val="000000"/>
              </a:solidFill>
              <a:latin typeface="Cambria Math"/>
              <a:ea typeface="Cambria Math"/>
              <a:cs typeface="Cambria Math"/>
            </a:rPr>
            <a:t>2</a:t>
          </a:r>
          <a:r>
            <a:rPr lang="en-US" cap="none" sz="1700" b="0" i="0" u="none" baseline="0">
              <a:solidFill>
                <a:srgbClr val="000000"/>
              </a:solidFill>
              <a:latin typeface="Cambria Math"/>
              <a:ea typeface="Cambria Math"/>
              <a:cs typeface="Cambria Math"/>
            </a:rPr>
            <a:t> </a:t>
          </a:r>
          <a:r>
            <a:rPr lang="en-US" cap="none" sz="1700" b="0" i="0" u="none" baseline="0">
              <a:solidFill>
                <a:srgbClr val="000000"/>
              </a:solidFill>
              <a:latin typeface="Cambria Math"/>
              <a:ea typeface="Cambria Math"/>
              <a:cs typeface="Cambria Math"/>
            </a:rPr>
            <a:t> </a:t>
          </a:r>
          <a:r>
            <a:rPr lang="en-US" cap="none" sz="1700" b="0" i="0" u="none" baseline="0">
              <a:solidFill>
                <a:srgbClr val="000000"/>
              </a:solidFill>
              <a:latin typeface="Cambria Math"/>
              <a:ea typeface="Cambria Math"/>
              <a:cs typeface="Cambria Math"/>
            </a:rPr>
            <a:t> </a:t>
          </a:r>
          <a:r>
            <a:rPr lang="en-US" cap="none" sz="1700" b="0" i="0" u="none" baseline="0">
              <a:solidFill>
                <a:srgbClr val="000000"/>
              </a:solidFill>
              <a:latin typeface="Calibri"/>
              <a:ea typeface="Calibri"/>
              <a:cs typeface="Calibri"/>
            </a:rPr>
            <a:t>x </a:t>
          </a:r>
          <a:r>
            <a:rPr lang="en-US" cap="none" sz="1700" b="0" i="0" u="none" baseline="0">
              <a:solidFill>
                <a:srgbClr val="000000"/>
              </a:solidFill>
              <a:latin typeface="Cambria Math"/>
              <a:ea typeface="Cambria Math"/>
              <a:cs typeface="Cambria Math"/>
            </a:rPr>
            <a:t>Index1</a:t>
          </a:r>
          <a:r>
            <a:rPr lang="en-US" cap="none" sz="1700" b="0" i="0" u="none" baseline="0">
              <a:solidFill>
                <a:srgbClr val="000000"/>
              </a:solidFill>
              <a:latin typeface="Cambria Math"/>
              <a:ea typeface="Cambria Math"/>
              <a:cs typeface="Cambria Math"/>
            </a:rPr>
            <a:t>/</a:t>
          </a:r>
          <a:r>
            <a:rPr lang="en-US" cap="none" sz="1700" b="0" i="0" u="none" baseline="0">
              <a:solidFill>
                <a:srgbClr val="000000"/>
              </a:solidFill>
              <a:latin typeface="+mn-ea"/>
              <a:ea typeface="+mn-ea"/>
              <a:cs typeface="+mn-ea"/>
            </a:rPr>
            <a:t>〖</a:t>
          </a:r>
          <a:r>
            <a:rPr lang="en-US" cap="none" sz="1700" b="0" i="0" u="none" baseline="0">
              <a:solidFill>
                <a:srgbClr val="000000"/>
              </a:solidFill>
              <a:latin typeface="Cambria Math"/>
              <a:ea typeface="Cambria Math"/>
              <a:cs typeface="Cambria Math"/>
            </a:rPr>
            <a:t>Index</a:t>
          </a:r>
          <a:r>
            <a:rPr lang="en-US" cap="none" sz="1700" b="0" i="0" u="none" baseline="0">
              <a:solidFill>
                <a:srgbClr val="000000"/>
              </a:solidFill>
              <a:latin typeface="+mn-ea"/>
              <a:ea typeface="+mn-ea"/>
              <a:cs typeface="+mn-ea"/>
            </a:rPr>
            <a:t>〗</a:t>
          </a:r>
          <a:r>
            <a:rPr lang="en-US" cap="none" sz="1700" b="0" i="0" u="none" baseline="0">
              <a:solidFill>
                <a:srgbClr val="000000"/>
              </a:solidFill>
              <a:latin typeface="Cambria Math"/>
              <a:ea typeface="Cambria Math"/>
              <a:cs typeface="Cambria Math"/>
            </a:rPr>
            <a:t>_</a:t>
          </a:r>
          <a:r>
            <a:rPr lang="en-US" cap="none" sz="1700" b="0" i="0" u="none" baseline="0">
              <a:solidFill>
                <a:srgbClr val="000000"/>
              </a:solidFill>
              <a:latin typeface="Cambria Math"/>
              <a:ea typeface="Cambria Math"/>
              <a:cs typeface="Cambria Math"/>
            </a:rPr>
            <a:t>0</a:t>
          </a:r>
          <a:r>
            <a:rPr lang="en-US" cap="none" sz="1700" b="0" i="0" u="none" baseline="0">
              <a:solidFill>
                <a:srgbClr val="000000"/>
              </a:solidFill>
              <a:latin typeface="Cambria Math"/>
              <a:ea typeface="Cambria Math"/>
              <a:cs typeface="Cambria Math"/>
            </a:rPr>
            <a:t> </a:t>
          </a:r>
          <a:r>
            <a:rPr lang="en-US" cap="none" sz="1700" b="0" i="0" u="none" baseline="0">
              <a:solidFill>
                <a:srgbClr val="000000"/>
              </a:solidFill>
              <a:latin typeface="Cambria Math"/>
              <a:ea typeface="Cambria Math"/>
              <a:cs typeface="Cambria Math"/>
            </a:rPr>
            <a:t>  </a:t>
          </a:r>
          <a:r>
            <a:rPr lang="en-US" cap="none" sz="1700" b="0" i="0" u="none" baseline="0">
              <a:solidFill>
                <a:srgbClr val="000000"/>
              </a:solidFill>
              <a:latin typeface="Calibri"/>
              <a:ea typeface="Calibri"/>
              <a:cs typeface="Calibri"/>
            </a:rPr>
            <a:t>x</a:t>
          </a:r>
          <a:r>
            <a:rPr lang="en-US" cap="none" sz="1700" b="0" i="0" u="none" baseline="0">
              <a:solidFill>
                <a:srgbClr val="000000"/>
              </a:solidFill>
              <a:latin typeface="Cambria Math"/>
              <a:ea typeface="Cambria Math"/>
              <a:cs typeface="Cambria Math"/>
            </a:rPr>
            <a:t>(</a:t>
          </a:r>
          <a:r>
            <a:rPr lang="en-US" cap="none" sz="1700" b="0" i="0" u="none" baseline="0">
              <a:solidFill>
                <a:srgbClr val="000000"/>
              </a:solidFill>
              <a:latin typeface="Cambria Math"/>
              <a:ea typeface="Cambria Math"/>
              <a:cs typeface="Cambria Math"/>
            </a:rPr>
            <a:t>(1+</a:t>
          </a:r>
          <a:r>
            <a:rPr lang="en-US" cap="none" sz="1700" b="0" i="0" u="none" baseline="0">
              <a:solidFill>
                <a:srgbClr val="000000"/>
              </a:solidFill>
              <a:latin typeface="+mn-ea"/>
              <a:ea typeface="+mn-ea"/>
              <a:cs typeface="+mn-ea"/>
            </a:rPr>
            <a:t>〖</a:t>
          </a:r>
          <a:r>
            <a:rPr lang="en-US" cap="none" sz="1700" b="0" i="0" u="none" baseline="0">
              <a:solidFill>
                <a:srgbClr val="000000"/>
              </a:solidFill>
              <a:latin typeface="Cambria Math"/>
              <a:ea typeface="Cambria Math"/>
              <a:cs typeface="Cambria Math"/>
            </a:rPr>
            <a:t>TVA</a:t>
          </a:r>
          <a:r>
            <a:rPr lang="en-US" cap="none" sz="1700" b="0" i="0" u="none" baseline="0">
              <a:solidFill>
                <a:srgbClr val="000000"/>
              </a:solidFill>
              <a:latin typeface="+mn-ea"/>
              <a:ea typeface="+mn-ea"/>
              <a:cs typeface="+mn-ea"/>
            </a:rPr>
            <a:t>〗</a:t>
          </a:r>
          <a:r>
            <a:rPr lang="en-US" cap="none" sz="1700" b="0" i="0" u="none" baseline="0">
              <a:solidFill>
                <a:srgbClr val="000000"/>
              </a:solidFill>
              <a:latin typeface="Cambria Math"/>
              <a:ea typeface="Cambria Math"/>
              <a:cs typeface="Cambria Math"/>
            </a:rPr>
            <a:t>_</a:t>
          </a:r>
          <a:r>
            <a:rPr lang="en-US" cap="none" sz="1700" b="0" i="0" u="none" baseline="0">
              <a:solidFill>
                <a:srgbClr val="000000"/>
              </a:solidFill>
              <a:latin typeface="Cambria Math"/>
              <a:ea typeface="Cambria Math"/>
              <a:cs typeface="Cambria Math"/>
            </a:rPr>
            <a:t>R)</a:t>
          </a:r>
          <a:r>
            <a:rPr lang="en-US" cap="none" sz="1700" b="0" i="0" u="none" baseline="0">
              <a:solidFill>
                <a:srgbClr val="000000"/>
              </a:solidFill>
              <a:latin typeface="Cambria Math"/>
              <a:ea typeface="Cambria Math"/>
              <a:cs typeface="Cambria Math"/>
            </a:rPr>
            <a:t>)/(</a:t>
          </a:r>
          <a:r>
            <a:rPr lang="en-US" cap="none" sz="1700" b="0" i="0" u="none" baseline="0">
              <a:solidFill>
                <a:srgbClr val="000000"/>
              </a:solidFill>
              <a:latin typeface="+mn-ea"/>
              <a:ea typeface="+mn-ea"/>
              <a:cs typeface="+mn-ea"/>
            </a:rPr>
            <a:t>〖</a:t>
          </a:r>
          <a:r>
            <a:rPr lang="en-US" cap="none" sz="1700" b="0" i="0" u="none" baseline="0">
              <a:solidFill>
                <a:srgbClr val="000000"/>
              </a:solidFill>
              <a:latin typeface="Cambria Math"/>
              <a:ea typeface="Cambria Math"/>
              <a:cs typeface="Cambria Math"/>
            </a:rPr>
            <a:t>(1+TVA</a:t>
          </a:r>
          <a:r>
            <a:rPr lang="en-US" cap="none" sz="1700" b="0" i="0" u="none" baseline="0">
              <a:solidFill>
                <a:srgbClr val="000000"/>
              </a:solidFill>
              <a:latin typeface="+mn-ea"/>
              <a:ea typeface="+mn-ea"/>
              <a:cs typeface="+mn-ea"/>
            </a:rPr>
            <a:t>〗</a:t>
          </a:r>
          <a:r>
            <a:rPr lang="en-US" cap="none" sz="1700" b="0" i="0" u="none" baseline="0">
              <a:solidFill>
                <a:srgbClr val="000000"/>
              </a:solidFill>
              <a:latin typeface="Cambria Math"/>
              <a:ea typeface="Cambria Math"/>
              <a:cs typeface="Cambria Math"/>
            </a:rPr>
            <a:t>_</a:t>
          </a:r>
          <a:r>
            <a:rPr lang="en-US" cap="none" sz="1700" b="0" i="0" u="none" baseline="0">
              <a:solidFill>
                <a:srgbClr val="000000"/>
              </a:solidFill>
              <a:latin typeface="Cambria Math"/>
              <a:ea typeface="Cambria Math"/>
              <a:cs typeface="Cambria Math"/>
            </a:rPr>
            <a:t>0</a:t>
          </a:r>
          <a:r>
            <a:rPr lang="en-US" cap="none" sz="1700" b="0" i="0" u="none" baseline="0">
              <a:solidFill>
                <a:srgbClr val="000000"/>
              </a:solidFill>
              <a:latin typeface="Cambria Math"/>
              <a:ea typeface="Cambria Math"/>
              <a:cs typeface="Cambria Math"/>
            </a:rPr>
            <a:t>)</a:t>
          </a:r>
          <a:r>
            <a:rPr lang="en-US" cap="none" sz="1700" b="0" i="0" u="none" baseline="0">
              <a:solidFill>
                <a:srgbClr val="000000"/>
              </a:solidFill>
              <a:latin typeface="Cambria Math"/>
              <a:ea typeface="Cambria Math"/>
              <a:cs typeface="Cambria Math"/>
            </a:rPr>
            <a:t>)</a:t>
          </a:r>
          <a:r>
            <a:rPr lang="en-US" cap="none" sz="1700" b="0" i="0" u="none" baseline="0">
              <a:solidFill>
                <a:srgbClr val="000000"/>
              </a:solidFill>
              <a:latin typeface="Cambria Math"/>
              <a:ea typeface="Cambria Math"/>
              <a:cs typeface="Cambria Math"/>
            </a:rPr>
            <a:t> </a:t>
          </a:r>
          <a:r>
            <a:rPr lang="en-US" cap="none" sz="1700" b="0" i="0" u="none" baseline="0">
              <a:solidFill>
                <a:srgbClr val="000000"/>
              </a:solidFill>
              <a:latin typeface="Cambria Math"/>
              <a:ea typeface="Cambria Math"/>
              <a:cs typeface="Cambria Math"/>
            </a:rPr>
            <a:t> </a:t>
          </a:r>
        </a:p>
      </xdr:txBody>
    </xdr:sp>
    <xdr:clientData/>
  </xdr:oneCellAnchor>
  <xdr:oneCellAnchor>
    <xdr:from>
      <xdr:col>5</xdr:col>
      <xdr:colOff>114300</xdr:colOff>
      <xdr:row>24</xdr:row>
      <xdr:rowOff>285750</xdr:rowOff>
    </xdr:from>
    <xdr:ext cx="3181350" cy="523875"/>
    <xdr:sp>
      <xdr:nvSpPr>
        <xdr:cNvPr id="2" name="ZoneTexte 10"/>
        <xdr:cNvSpPr txBox="1">
          <a:spLocks noChangeArrowheads="1"/>
        </xdr:cNvSpPr>
      </xdr:nvSpPr>
      <xdr:spPr>
        <a:xfrm>
          <a:off x="4752975" y="5772150"/>
          <a:ext cx="3181350" cy="523875"/>
        </a:xfrm>
        <a:prstGeom prst="rect">
          <a:avLst/>
        </a:prstGeom>
        <a:noFill/>
        <a:ln w="9525" cmpd="sng">
          <a:solidFill>
            <a:srgbClr val="000000"/>
          </a:solidFill>
          <a:headEnd type="none"/>
          <a:tailEnd type="none"/>
        </a:ln>
      </xdr:spPr>
      <xdr:txBody>
        <a:bodyPr vertOverflow="clip" wrap="square" anchor="ctr"/>
        <a:p>
          <a:pPr algn="ctr">
            <a:defRPr/>
          </a:pPr>
          <a:r>
            <a:rPr lang="en-US" cap="none" sz="1500" b="0" i="0" u="none" baseline="0">
              <a:solidFill>
                <a:srgbClr val="000000"/>
              </a:solidFill>
              <a:latin typeface="Cambria Math"/>
              <a:ea typeface="Cambria Math"/>
              <a:cs typeface="Cambria Math"/>
            </a:rPr>
            <a:t>Me = </a:t>
          </a:r>
          <a:r>
            <a:rPr lang="en-US" cap="none" sz="1500" b="0" i="0" u="none" baseline="0">
              <a:solidFill>
                <a:srgbClr val="000000"/>
              </a:solidFill>
              <a:latin typeface="Cambria Math"/>
              <a:ea typeface="Cambria Math"/>
              <a:cs typeface="Cambria Math"/>
            </a:rPr>
            <a:t>∑2</a:t>
          </a:r>
          <a:r>
            <a:rPr lang="en-US" cap="none" sz="1500" b="0" i="0" u="none" baseline="0">
              <a:solidFill>
                <a:srgbClr val="000000"/>
              </a:solidFill>
              <a:latin typeface="Cambria Math"/>
              <a:ea typeface="Cambria Math"/>
              <a:cs typeface="Cambria Math"/>
            </a:rPr>
            <a:t>_</a:t>
          </a:r>
          <a:r>
            <a:rPr lang="en-US" cap="none" sz="1500" b="0" i="0" u="none" baseline="0">
              <a:solidFill>
                <a:srgbClr val="000000"/>
              </a:solidFill>
              <a:latin typeface="Cambria Math"/>
              <a:ea typeface="Cambria Math"/>
              <a:cs typeface="Cambria Math"/>
            </a:rPr>
            <a:t>n</a:t>
          </a:r>
          <a:r>
            <a:rPr lang="en-US" cap="none" sz="1500" b="0" i="0" u="none" baseline="0">
              <a:solidFill>
                <a:srgbClr val="000000"/>
              </a:solidFill>
              <a:latin typeface="Cambria Math"/>
              <a:ea typeface="Cambria Math"/>
              <a:cs typeface="Cambria Math"/>
            </a:rPr>
            <a:t>▒</a:t>
          </a:r>
          <a:r>
            <a:rPr lang="en-US" cap="none" sz="1500" b="0" i="0" u="none" baseline="0">
              <a:solidFill>
                <a:srgbClr val="000000"/>
              </a:solidFill>
              <a:latin typeface="Cambria Math"/>
              <a:ea typeface="Cambria Math"/>
              <a:cs typeface="Cambria Math"/>
            </a:rPr>
            <a:t>〖</a:t>
          </a:r>
          <a:r>
            <a:rPr lang="en-US" cap="none" sz="1500" b="0" i="0" u="none" baseline="0">
              <a:solidFill>
                <a:srgbClr val="000000"/>
              </a:solidFill>
              <a:latin typeface="Cambria Math"/>
              <a:ea typeface="Cambria Math"/>
              <a:cs typeface="Cambria Math"/>
            </a:rPr>
            <a:t>Qn </a:t>
          </a:r>
          <a:r>
            <a:rPr lang="en-US" cap="none" sz="1500" b="0" i="0" u="none" baseline="0">
              <a:solidFill>
                <a:srgbClr val="000000"/>
              </a:solidFill>
              <a:latin typeface="+mn-ea"/>
              <a:ea typeface="+mn-ea"/>
              <a:cs typeface="+mn-ea"/>
            </a:rPr>
            <a:t>×</a:t>
          </a:r>
          <a:r>
            <a:rPr lang="en-US" cap="none" sz="1500" b="0" i="0" u="none" baseline="0">
              <a:solidFill>
                <a:srgbClr val="000000"/>
              </a:solidFill>
              <a:latin typeface="Cambria Math"/>
              <a:ea typeface="Cambria Math"/>
              <a:cs typeface="Cambria Math"/>
            </a:rPr>
            <a:t> (Ctr</a:t>
          </a:r>
          <a:r>
            <a:rPr lang="en-US" cap="none" sz="1500" b="0" i="0" u="none" baseline="0">
              <a:solidFill>
                <a:srgbClr val="000000"/>
              </a:solidFill>
              <a:latin typeface="Cambria Math"/>
              <a:ea typeface="Cambria Math"/>
              <a:cs typeface="Cambria Math"/>
            </a:rPr>
            <a:t> </a:t>
          </a:r>
          <a:r>
            <a:rPr lang="en-US" cap="none" sz="1500" b="0" i="0" u="none" baseline="0">
              <a:solidFill>
                <a:srgbClr val="000000"/>
              </a:solidFill>
              <a:latin typeface="Cambria Math"/>
              <a:ea typeface="Cambria Math"/>
              <a:cs typeface="Cambria Math"/>
            </a:rPr>
            <a:t>n </a:t>
          </a:r>
          <a:r>
            <a:rPr lang="en-US" cap="none" sz="1500" b="0" i="0" u="none" baseline="0">
              <a:solidFill>
                <a:srgbClr val="000000"/>
              </a:solidFill>
              <a:latin typeface="+mn-ea"/>
              <a:ea typeface="+mn-ea"/>
              <a:cs typeface="+mn-ea"/>
            </a:rPr>
            <a:t>×</a:t>
          </a:r>
          <a:r>
            <a:rPr lang="en-US" cap="none" sz="1500" b="0" i="0" u="none" baseline="0">
              <a:solidFill>
                <a:srgbClr val="000000"/>
              </a:solidFill>
              <a:latin typeface="Cambria Math"/>
              <a:ea typeface="Cambria Math"/>
              <a:cs typeface="Cambria Math"/>
            </a:rPr>
            <a:t>dn + Cn)</a:t>
          </a:r>
          <a:r>
            <a:rPr lang="en-US" cap="none" sz="1500" b="0" i="0" u="none" baseline="0">
              <a:solidFill>
                <a:srgbClr val="000000"/>
              </a:solidFill>
              <a:latin typeface="Cambria Math"/>
              <a:ea typeface="Cambria Math"/>
              <a:cs typeface="Cambria Math"/>
            </a:rPr>
            <a:t>〗</a:t>
          </a:r>
        </a:p>
      </xdr:txBody>
    </xdr:sp>
    <xdr:clientData/>
  </xdr:oneCellAnchor>
  <xdr:oneCellAnchor>
    <xdr:from>
      <xdr:col>5</xdr:col>
      <xdr:colOff>247650</xdr:colOff>
      <xdr:row>39</xdr:row>
      <xdr:rowOff>114300</xdr:rowOff>
    </xdr:from>
    <xdr:ext cx="3019425" cy="657225"/>
    <xdr:sp>
      <xdr:nvSpPr>
        <xdr:cNvPr id="3" name="ZoneTexte 11"/>
        <xdr:cNvSpPr txBox="1">
          <a:spLocks noChangeArrowheads="1"/>
        </xdr:cNvSpPr>
      </xdr:nvSpPr>
      <xdr:spPr>
        <a:xfrm>
          <a:off x="4886325" y="10306050"/>
          <a:ext cx="3019425" cy="657225"/>
        </a:xfrm>
        <a:prstGeom prst="rect">
          <a:avLst/>
        </a:prstGeom>
        <a:noFill/>
        <a:ln w="9525" cmpd="sng">
          <a:solidFill>
            <a:srgbClr val="000000"/>
          </a:solidFill>
          <a:headEnd type="none"/>
          <a:tailEnd type="none"/>
        </a:ln>
      </xdr:spPr>
      <xdr:txBody>
        <a:bodyPr vertOverflow="clip" wrap="square" anchor="ctr"/>
        <a:p>
          <a:pPr algn="ctr">
            <a:defRPr/>
          </a:pPr>
          <a:r>
            <a:rPr lang="en-US" cap="none" sz="1500" b="0" i="0" u="none" baseline="0">
              <a:solidFill>
                <a:srgbClr val="000000"/>
              </a:solidFill>
              <a:latin typeface="Cambria Math"/>
              <a:ea typeface="Cambria Math"/>
              <a:cs typeface="Cambria Math"/>
            </a:rPr>
            <a:t>M</a:t>
          </a:r>
          <a:r>
            <a:rPr lang="en-US" cap="none" sz="1500" b="0" i="0" u="none" baseline="0">
              <a:solidFill>
                <a:srgbClr val="000000"/>
              </a:solidFill>
              <a:latin typeface="Cambria Math"/>
              <a:ea typeface="Cambria Math"/>
              <a:cs typeface="Cambria Math"/>
            </a:rPr>
            <a:t>i</a:t>
          </a:r>
          <a:r>
            <a:rPr lang="en-US" cap="none" sz="1500" b="0" i="0" u="none" baseline="0">
              <a:solidFill>
                <a:srgbClr val="000000"/>
              </a:solidFill>
              <a:latin typeface="Cambria Math"/>
              <a:ea typeface="Cambria Math"/>
              <a:cs typeface="Cambria Math"/>
            </a:rPr>
            <a:t> = </a:t>
          </a:r>
          <a:r>
            <a:rPr lang="en-US" cap="none" sz="1500" b="0" i="0" u="none" baseline="0">
              <a:solidFill>
                <a:srgbClr val="000000"/>
              </a:solidFill>
              <a:latin typeface="Cambria Math"/>
              <a:ea typeface="Cambria Math"/>
              <a:cs typeface="Cambria Math"/>
            </a:rPr>
            <a:t>∑</a:t>
          </a:r>
          <a:r>
            <a:rPr lang="en-US" cap="none" sz="1500" b="0" i="0" u="none" baseline="0">
              <a:solidFill>
                <a:srgbClr val="000000"/>
              </a:solidFill>
              <a:latin typeface="Cambria Math"/>
              <a:ea typeface="Cambria Math"/>
              <a:cs typeface="Cambria Math"/>
            </a:rPr>
            <a:t>_(</a:t>
          </a:r>
          <a:r>
            <a:rPr lang="en-US" cap="none" sz="1500" b="0" i="0" u="none" baseline="0">
              <a:solidFill>
                <a:srgbClr val="000000"/>
              </a:solidFill>
              <a:latin typeface="Cambria Math"/>
              <a:ea typeface="Cambria Math"/>
              <a:cs typeface="Cambria Math"/>
            </a:rPr>
            <a:t>nombre de cuves</a:t>
          </a:r>
          <a:r>
            <a:rPr lang="en-US" cap="none" sz="1500" b="0" i="0" u="none" baseline="0">
              <a:solidFill>
                <a:srgbClr val="000000"/>
              </a:solidFill>
              <a:latin typeface="Cambria Math"/>
              <a:ea typeface="Cambria Math"/>
              <a:cs typeface="Cambria Math"/>
            </a:rPr>
            <a:t>)</a:t>
          </a:r>
          <a:r>
            <a:rPr lang="en-US" cap="none" sz="1500" b="0" i="0" u="none" baseline="0">
              <a:solidFill>
                <a:srgbClr val="000000"/>
              </a:solidFill>
              <a:latin typeface="Cambria Math"/>
              <a:ea typeface="Cambria Math"/>
              <a:cs typeface="Cambria Math"/>
            </a:rPr>
            <a:t>▒</a:t>
          </a:r>
          <a:r>
            <a:rPr lang="en-US" cap="none" sz="1500" b="0" i="0" u="none" baseline="0">
              <a:solidFill>
                <a:srgbClr val="000000"/>
              </a:solidFill>
              <a:latin typeface="Cambria Math"/>
              <a:ea typeface="Cambria Math"/>
              <a:cs typeface="Cambria Math"/>
            </a:rPr>
            <a:t>〖</a:t>
          </a:r>
          <a:r>
            <a:rPr lang="en-US" cap="none" sz="1500" b="0" i="0" u="none" baseline="0">
              <a:solidFill>
                <a:srgbClr val="000000"/>
              </a:solidFill>
              <a:latin typeface="Cambria Math"/>
              <a:ea typeface="Cambria Math"/>
              <a:cs typeface="Cambria Math"/>
            </a:rPr>
            <a:t>C</a:t>
          </a:r>
          <a:r>
            <a:rPr lang="en-US" cap="none" sz="1500" b="0" i="0" u="none" baseline="0">
              <a:solidFill>
                <a:srgbClr val="000000"/>
              </a:solidFill>
              <a:latin typeface="Cambria Math"/>
              <a:ea typeface="Cambria Math"/>
              <a:cs typeface="Cambria Math"/>
            </a:rPr>
            <a:t>n</a:t>
          </a:r>
          <a:r>
            <a:rPr lang="en-US" cap="none" sz="1500" b="0" i="0" u="none" baseline="0">
              <a:solidFill>
                <a:srgbClr val="000000"/>
              </a:solidFill>
              <a:latin typeface="Cambria Math"/>
              <a:ea typeface="Cambria Math"/>
              <a:cs typeface="Cambria Math"/>
            </a:rPr>
            <a:t>+Pb </a:t>
          </a:r>
          <a:r>
            <a:rPr lang="en-US" cap="none" sz="1500" b="0" i="0" u="none" baseline="0">
              <a:solidFill>
                <a:srgbClr val="000000"/>
              </a:solidFill>
              <a:latin typeface="+mn-ea"/>
              <a:ea typeface="+mn-ea"/>
              <a:cs typeface="+mn-ea"/>
            </a:rPr>
            <a:t>×</a:t>
          </a:r>
          <a:r>
            <a:rPr lang="en-US" cap="none" sz="1500" b="0" i="0" u="none" baseline="0">
              <a:solidFill>
                <a:srgbClr val="000000"/>
              </a:solidFill>
              <a:latin typeface="Cambria Math"/>
              <a:ea typeface="Cambria Math"/>
              <a:cs typeface="Cambria Math"/>
            </a:rPr>
            <a:t>V</a:t>
          </a:r>
          <a:r>
            <a:rPr lang="en-US" cap="none" sz="1500" b="0" i="0" u="none" baseline="0">
              <a:solidFill>
                <a:srgbClr val="000000"/>
              </a:solidFill>
              <a:latin typeface="Cambria Math"/>
              <a:ea typeface="Cambria Math"/>
              <a:cs typeface="Cambria Math"/>
            </a:rPr>
            <a:t>〗</a:t>
          </a:r>
        </a:p>
      </xdr:txBody>
    </xdr:sp>
    <xdr:clientData/>
  </xdr:oneCellAnchor>
  <xdr:oneCellAnchor>
    <xdr:from>
      <xdr:col>5</xdr:col>
      <xdr:colOff>504825</xdr:colOff>
      <xdr:row>51</xdr:row>
      <xdr:rowOff>238125</xdr:rowOff>
    </xdr:from>
    <xdr:ext cx="2600325" cy="285750"/>
    <xdr:sp>
      <xdr:nvSpPr>
        <xdr:cNvPr id="4" name="ZoneTexte 12"/>
        <xdr:cNvSpPr txBox="1">
          <a:spLocks noChangeArrowheads="1"/>
        </xdr:cNvSpPr>
      </xdr:nvSpPr>
      <xdr:spPr>
        <a:xfrm>
          <a:off x="5143500" y="13220700"/>
          <a:ext cx="2600325" cy="285750"/>
        </a:xfrm>
        <a:prstGeom prst="rect">
          <a:avLst/>
        </a:prstGeom>
        <a:noFill/>
        <a:ln w="9525" cmpd="sng">
          <a:solidFill>
            <a:srgbClr val="000000"/>
          </a:solidFill>
          <a:headEnd type="none"/>
          <a:tailEnd type="none"/>
        </a:ln>
      </xdr:spPr>
      <xdr:txBody>
        <a:bodyPr vertOverflow="clip" wrap="square"/>
        <a:p>
          <a:pPr algn="l">
            <a:defRPr/>
          </a:pPr>
          <a:r>
            <a:rPr lang="en-US" cap="none" sz="1300" b="0" i="0" u="none" baseline="0">
              <a:solidFill>
                <a:srgbClr val="000000"/>
              </a:solidFill>
              <a:latin typeface="Cambria Math"/>
              <a:ea typeface="Cambria Math"/>
              <a:cs typeface="Cambria Math"/>
            </a:rPr>
            <a:t>Mc =P </a:t>
          </a:r>
          <a:r>
            <a:rPr lang="en-US" cap="none" sz="1300" b="0" i="0" u="none" baseline="0">
              <a:solidFill>
                <a:srgbClr val="000000"/>
              </a:solidFill>
              <a:latin typeface="Cambria Math"/>
              <a:ea typeface="Cambria Math"/>
              <a:cs typeface="Cambria Math"/>
            </a:rPr>
            <a:t>×</a:t>
          </a:r>
          <a:r>
            <a:rPr lang="en-US" cap="none" sz="1300" b="0" i="0" u="none" baseline="0">
              <a:solidFill>
                <a:srgbClr val="000000"/>
              </a:solidFill>
              <a:latin typeface="Cambria Math"/>
              <a:ea typeface="Cambria Math"/>
              <a:cs typeface="Cambria Math"/>
            </a:rPr>
            <a:t> Cc+np </a:t>
          </a:r>
          <a:r>
            <a:rPr lang="en-US" cap="none" sz="1300" b="0" i="0" u="none" baseline="0">
              <a:solidFill>
                <a:srgbClr val="000000"/>
              </a:solidFill>
              <a:latin typeface="Cambria Math"/>
              <a:ea typeface="Cambria Math"/>
              <a:cs typeface="Cambria Math"/>
            </a:rPr>
            <a:t>×</a:t>
          </a:r>
          <a:r>
            <a:rPr lang="en-US" cap="none" sz="1300" b="0" i="0" u="none" baseline="0">
              <a:solidFill>
                <a:srgbClr val="000000"/>
              </a:solidFill>
              <a:latin typeface="Cambria Math"/>
              <a:ea typeface="Cambria Math"/>
              <a:cs typeface="Cambria Math"/>
            </a:rPr>
            <a:t>Pp</a:t>
          </a:r>
        </a:p>
      </xdr:txBody>
    </xdr:sp>
    <xdr:clientData/>
  </xdr:oneCellAnchor>
  <xdr:oneCellAnchor>
    <xdr:from>
      <xdr:col>5</xdr:col>
      <xdr:colOff>276225</xdr:colOff>
      <xdr:row>74</xdr:row>
      <xdr:rowOff>114300</xdr:rowOff>
    </xdr:from>
    <xdr:ext cx="2609850" cy="333375"/>
    <xdr:sp>
      <xdr:nvSpPr>
        <xdr:cNvPr id="5" name="ZoneTexte 13"/>
        <xdr:cNvSpPr txBox="1">
          <a:spLocks noChangeArrowheads="1"/>
        </xdr:cNvSpPr>
      </xdr:nvSpPr>
      <xdr:spPr>
        <a:xfrm>
          <a:off x="4914900" y="18240375"/>
          <a:ext cx="2609850" cy="333375"/>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mbria Math"/>
              <a:ea typeface="Cambria Math"/>
              <a:cs typeface="Cambria Math"/>
            </a:rPr>
            <a:t>M</a:t>
          </a:r>
          <a:r>
            <a:rPr lang="en-US" cap="none" sz="1400" b="0" i="0" u="none" baseline="0">
              <a:solidFill>
                <a:srgbClr val="000000"/>
              </a:solidFill>
              <a:latin typeface="Cambria Math"/>
              <a:ea typeface="Cambria Math"/>
              <a:cs typeface="Cambria Math"/>
            </a:rPr>
            <a:t>_</a:t>
          </a:r>
          <a:r>
            <a:rPr lang="en-US" cap="none" sz="1400" b="0" i="0" u="none" baseline="0">
              <a:solidFill>
                <a:srgbClr val="000000"/>
              </a:solidFill>
              <a:latin typeface="Cambria Math"/>
              <a:ea typeface="Cambria Math"/>
              <a:cs typeface="Cambria Math"/>
            </a:rPr>
            <a:t>G  =C</a:t>
          </a:r>
          <a:r>
            <a:rPr lang="en-US" cap="none" sz="1400" b="0" i="0" u="none" baseline="0">
              <a:solidFill>
                <a:srgbClr val="000000"/>
              </a:solidFill>
              <a:latin typeface="Cambria Math"/>
              <a:ea typeface="Cambria Math"/>
              <a:cs typeface="Cambria Math"/>
            </a:rPr>
            <a:t>_</a:t>
          </a:r>
          <a:r>
            <a:rPr lang="en-US" cap="none" sz="1400" b="0" i="0" u="none" baseline="0">
              <a:solidFill>
                <a:srgbClr val="000000"/>
              </a:solidFill>
              <a:latin typeface="Cambria Math"/>
              <a:ea typeface="Cambria Math"/>
              <a:cs typeface="Cambria Math"/>
            </a:rPr>
            <a:t>G   </a:t>
          </a:r>
          <a:r>
            <a:rPr lang="en-US" cap="none" sz="1400" b="0" i="0" u="none" baseline="0">
              <a:solidFill>
                <a:srgbClr val="000000"/>
              </a:solidFill>
              <a:latin typeface="Cambria Math"/>
              <a:ea typeface="Cambria Math"/>
              <a:cs typeface="Cambria Math"/>
            </a:rPr>
            <a:t>×</a:t>
          </a:r>
          <a:r>
            <a:rPr lang="en-US" cap="none" sz="1400" b="0" i="0" u="none" baseline="0">
              <a:solidFill>
                <a:srgbClr val="000000"/>
              </a:solidFill>
              <a:latin typeface="Cambria Math"/>
              <a:ea typeface="Cambria Math"/>
              <a:cs typeface="Cambria Math"/>
            </a:rPr>
            <a:t>H</a:t>
          </a:r>
          <a:r>
            <a:rPr lang="en-US" cap="none" sz="1400" b="0" i="0" u="none" baseline="0">
              <a:solidFill>
                <a:srgbClr val="000000"/>
              </a:solidFill>
              <a:latin typeface="Cambria Math"/>
              <a:ea typeface="Cambria Math"/>
              <a:cs typeface="Cambria Math"/>
            </a:rPr>
            <a:t>_</a:t>
          </a:r>
          <a:r>
            <a:rPr lang="en-US" cap="none" sz="1400" b="0" i="0" u="none" baseline="0">
              <a:solidFill>
                <a:srgbClr val="000000"/>
              </a:solidFill>
              <a:latin typeface="Cambria Math"/>
              <a:ea typeface="Cambria Math"/>
              <a:cs typeface="Cambria Math"/>
            </a:rPr>
            <a:t>G   </a:t>
          </a:r>
          <a:r>
            <a:rPr lang="en-US" cap="none" sz="1400" b="0" i="0" u="none" baseline="0">
              <a:solidFill>
                <a:srgbClr val="000000"/>
              </a:solidFill>
              <a:latin typeface="Cambria Math"/>
              <a:ea typeface="Cambria Math"/>
              <a:cs typeface="Cambria Math"/>
            </a:rPr>
            <a:t>×</a:t>
          </a:r>
          <a:r>
            <a:rPr lang="en-US" cap="none" sz="1400" b="0" i="0" u="none" baseline="0">
              <a:solidFill>
                <a:srgbClr val="000000"/>
              </a:solidFill>
              <a:latin typeface="Cambria Math"/>
              <a:ea typeface="Cambria Math"/>
              <a:cs typeface="Cambria Math"/>
            </a:rPr>
            <a:t>N</a:t>
          </a:r>
          <a:r>
            <a:rPr lang="en-US" cap="none" sz="1400" b="0" i="0" u="none" baseline="0">
              <a:solidFill>
                <a:srgbClr val="000000"/>
              </a:solidFill>
              <a:latin typeface="Cambria Math"/>
              <a:ea typeface="Cambria Math"/>
              <a:cs typeface="Cambria Math"/>
            </a:rPr>
            <a:t>_</a:t>
          </a:r>
          <a:r>
            <a:rPr lang="en-US" cap="none" sz="1400" b="0" i="0" u="none" baseline="0">
              <a:solidFill>
                <a:srgbClr val="000000"/>
              </a:solidFill>
              <a:latin typeface="Cambria Math"/>
              <a:ea typeface="Cambria Math"/>
              <a:cs typeface="Cambria Math"/>
            </a:rPr>
            <a:t>G  </a:t>
          </a:r>
          <a:r>
            <a:rPr lang="en-US" cap="none" sz="1400" b="0" i="0" u="none" baseline="0">
              <a:solidFill>
                <a:srgbClr val="000000"/>
              </a:solidFill>
              <a:latin typeface="Cambria Math"/>
              <a:ea typeface="Cambria Math"/>
              <a:cs typeface="Cambria Math"/>
            </a:rPr>
            <a:t>×</a:t>
          </a:r>
          <a:r>
            <a:rPr lang="en-US" cap="none" sz="1400" b="0" i="1" u="none" baseline="0">
              <a:solidFill>
                <a:srgbClr val="000000"/>
              </a:solidFill>
              <a:latin typeface="Cambria Math"/>
              <a:ea typeface="Cambria Math"/>
              <a:cs typeface="Cambria Math"/>
            </a:rPr>
            <a:t>6</a:t>
          </a:r>
        </a:p>
      </xdr:txBody>
    </xdr:sp>
    <xdr:clientData/>
  </xdr:oneCellAnchor>
  <xdr:oneCellAnchor>
    <xdr:from>
      <xdr:col>3</xdr:col>
      <xdr:colOff>561975</xdr:colOff>
      <xdr:row>87</xdr:row>
      <xdr:rowOff>114300</xdr:rowOff>
    </xdr:from>
    <xdr:ext cx="3429000" cy="323850"/>
    <xdr:sp>
      <xdr:nvSpPr>
        <xdr:cNvPr id="6" name="ZoneTexte 14"/>
        <xdr:cNvSpPr txBox="1">
          <a:spLocks noChangeArrowheads="1"/>
        </xdr:cNvSpPr>
      </xdr:nvSpPr>
      <xdr:spPr>
        <a:xfrm>
          <a:off x="1962150" y="21593175"/>
          <a:ext cx="3429000" cy="323850"/>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mbria Math"/>
              <a:ea typeface="Cambria Math"/>
              <a:cs typeface="Cambria Math"/>
            </a:rPr>
            <a:t>M =S</a:t>
          </a:r>
          <a:r>
            <a:rPr lang="en-US" cap="none" sz="1400" b="0" i="0" u="none" baseline="0">
              <a:solidFill>
                <a:srgbClr val="000000"/>
              </a:solidFill>
              <a:latin typeface="Cambria Math"/>
              <a:ea typeface="Cambria Math"/>
              <a:cs typeface="Cambria Math"/>
            </a:rPr>
            <a:t>_</a:t>
          </a:r>
          <a:r>
            <a:rPr lang="en-US" cap="none" sz="1400" b="0" i="0" u="none" baseline="0">
              <a:solidFill>
                <a:srgbClr val="000000"/>
              </a:solidFill>
              <a:latin typeface="Cambria Math"/>
              <a:ea typeface="Cambria Math"/>
              <a:cs typeface="Cambria Math"/>
            </a:rPr>
            <a:t>C</a:t>
          </a:r>
          <a:r>
            <a:rPr lang="en-US" cap="none" sz="1400" b="0" i="0" u="none" baseline="0">
              <a:solidFill>
                <a:srgbClr val="000000"/>
              </a:solidFill>
              <a:latin typeface="Cambria Math"/>
              <a:ea typeface="Cambria Math"/>
              <a:cs typeface="Cambria Math"/>
            </a:rPr>
            <a:t>×</a:t>
          </a:r>
          <a:r>
            <a:rPr lang="en-US" cap="none" sz="1400" b="0" i="0" u="none" baseline="0">
              <a:solidFill>
                <a:srgbClr val="000000"/>
              </a:solidFill>
              <a:latin typeface="Cambria Math"/>
              <a:ea typeface="Cambria Math"/>
              <a:cs typeface="Cambria Math"/>
            </a:rPr>
            <a:t>[</a:t>
          </a:r>
          <a:r>
            <a:rPr lang="en-US" cap="none" sz="1400" b="0" i="0" u="none" baseline="0">
              <a:solidFill>
                <a:srgbClr val="000000"/>
              </a:solidFill>
              <a:latin typeface="Cambria Math"/>
              <a:ea typeface="Cambria Math"/>
              <a:cs typeface="Cambria Math"/>
            </a:rPr>
            <a:t>M</a:t>
          </a:r>
          <a:r>
            <a:rPr lang="en-US" cap="none" sz="1400" b="0" i="0" u="none" baseline="0">
              <a:solidFill>
                <a:srgbClr val="000000"/>
              </a:solidFill>
              <a:latin typeface="Cambria Math"/>
              <a:ea typeface="Cambria Math"/>
              <a:cs typeface="Cambria Math"/>
            </a:rPr>
            <a:t>_</a:t>
          </a:r>
          <a:r>
            <a:rPr lang="en-US" cap="none" sz="1400" b="0" i="0" u="none" baseline="0">
              <a:solidFill>
                <a:srgbClr val="000000"/>
              </a:solidFill>
              <a:latin typeface="Cambria Math"/>
              <a:ea typeface="Cambria Math"/>
              <a:cs typeface="Cambria Math"/>
            </a:rPr>
            <a:t>E+∝ </a:t>
          </a:r>
          <a:r>
            <a:rPr lang="en-US" cap="none" sz="1400" b="0" i="0" u="none" baseline="0">
              <a:solidFill>
                <a:srgbClr val="000000"/>
              </a:solidFill>
              <a:latin typeface="Cambria Math"/>
              <a:ea typeface="Cambria Math"/>
              <a:cs typeface="Cambria Math"/>
            </a:rPr>
            <a:t>×</a:t>
          </a:r>
          <a:r>
            <a:rPr lang="en-US" cap="none" sz="1400" b="0" i="0" u="none" baseline="0">
              <a:solidFill>
                <a:srgbClr val="000000"/>
              </a:solidFill>
              <a:latin typeface="Cambria Math"/>
              <a:ea typeface="Cambria Math"/>
              <a:cs typeface="Cambria Math"/>
            </a:rPr>
            <a:t>(M</a:t>
          </a:r>
          <a:r>
            <a:rPr lang="en-US" cap="none" sz="1400" b="0" i="0" u="none" baseline="0">
              <a:solidFill>
                <a:srgbClr val="000000"/>
              </a:solidFill>
              <a:latin typeface="Cambria Math"/>
              <a:ea typeface="Cambria Math"/>
              <a:cs typeface="Cambria Math"/>
            </a:rPr>
            <a:t>_</a:t>
          </a:r>
          <a:r>
            <a:rPr lang="en-US" cap="none" sz="1400" b="0" i="0" u="none" baseline="0">
              <a:solidFill>
                <a:srgbClr val="000000"/>
              </a:solidFill>
              <a:latin typeface="Cambria Math"/>
              <a:ea typeface="Cambria Math"/>
              <a:cs typeface="Cambria Math"/>
            </a:rPr>
            <a:t>I+M</a:t>
          </a:r>
          <a:r>
            <a:rPr lang="en-US" cap="none" sz="1400" b="0" i="0" u="none" baseline="0">
              <a:solidFill>
                <a:srgbClr val="000000"/>
              </a:solidFill>
              <a:latin typeface="Cambria Math"/>
              <a:ea typeface="Cambria Math"/>
              <a:cs typeface="Cambria Math"/>
            </a:rPr>
            <a:t>_</a:t>
          </a:r>
          <a:r>
            <a:rPr lang="en-US" cap="none" sz="1400" b="0" i="0" u="none" baseline="0">
              <a:solidFill>
                <a:srgbClr val="000000"/>
              </a:solidFill>
              <a:latin typeface="Cambria Math"/>
              <a:ea typeface="Cambria Math"/>
              <a:cs typeface="Cambria Math"/>
            </a:rPr>
            <a:t>C+M</a:t>
          </a:r>
          <a:r>
            <a:rPr lang="en-US" cap="none" sz="1400" b="0" i="0" u="none" baseline="0">
              <a:solidFill>
                <a:srgbClr val="000000"/>
              </a:solidFill>
              <a:latin typeface="Cambria Math"/>
              <a:ea typeface="Cambria Math"/>
              <a:cs typeface="Cambria Math"/>
            </a:rPr>
            <a:t>_</a:t>
          </a:r>
          <a:r>
            <a:rPr lang="en-US" cap="none" sz="1400" b="0" i="0" u="none" baseline="0">
              <a:solidFill>
                <a:srgbClr val="000000"/>
              </a:solidFill>
              <a:latin typeface="Cambria Math"/>
              <a:ea typeface="Cambria Math"/>
              <a:cs typeface="Cambria Math"/>
            </a:rPr>
            <a:t>S+M</a:t>
          </a:r>
          <a:r>
            <a:rPr lang="en-US" cap="none" sz="1400" b="0" i="0" u="none" baseline="0">
              <a:solidFill>
                <a:srgbClr val="000000"/>
              </a:solidFill>
              <a:latin typeface="Cambria Math"/>
              <a:ea typeface="Cambria Math"/>
              <a:cs typeface="Cambria Math"/>
            </a:rPr>
            <a:t>_</a:t>
          </a:r>
          <a:r>
            <a:rPr lang="en-US" cap="none" sz="1400" b="0" i="0" u="none" baseline="0">
              <a:solidFill>
                <a:srgbClr val="000000"/>
              </a:solidFill>
              <a:latin typeface="Cambria Math"/>
              <a:ea typeface="Cambria Math"/>
              <a:cs typeface="Cambria Math"/>
            </a:rPr>
            <a:t>G)</a:t>
          </a:r>
          <a:r>
            <a:rPr lang="en-US" cap="none" sz="1400" b="0" i="0" u="none" baseline="0">
              <a:solidFill>
                <a:srgbClr val="000000"/>
              </a:solidFill>
              <a:latin typeface="Cambria Math"/>
              <a:ea typeface="Cambria Math"/>
              <a:cs typeface="Cambria Math"/>
            </a:rPr>
            <a:t>]</a:t>
          </a:r>
        </a:p>
      </xdr:txBody>
    </xdr:sp>
    <xdr:clientData/>
  </xdr:oneCellAnchor>
  <xdr:oneCellAnchor>
    <xdr:from>
      <xdr:col>5</xdr:col>
      <xdr:colOff>57150</xdr:colOff>
      <xdr:row>60</xdr:row>
      <xdr:rowOff>152400</xdr:rowOff>
    </xdr:from>
    <xdr:ext cx="3295650" cy="323850"/>
    <xdr:sp>
      <xdr:nvSpPr>
        <xdr:cNvPr id="7" name="ZoneTexte 8"/>
        <xdr:cNvSpPr txBox="1">
          <a:spLocks noChangeArrowheads="1"/>
        </xdr:cNvSpPr>
      </xdr:nvSpPr>
      <xdr:spPr>
        <a:xfrm>
          <a:off x="4695825" y="15297150"/>
          <a:ext cx="3295650" cy="323850"/>
        </a:xfrm>
        <a:prstGeom prst="rect">
          <a:avLst/>
        </a:prstGeom>
        <a:noFill/>
        <a:ln w="9525" cmpd="sng">
          <a:solidFill>
            <a:srgbClr val="000000"/>
          </a:solidFill>
          <a:headEnd type="none"/>
          <a:tailEnd type="none"/>
        </a:ln>
      </xdr:spPr>
      <xdr:txBody>
        <a:bodyPr vertOverflow="clip" wrap="square"/>
        <a:p>
          <a:pPr algn="l">
            <a:defRPr/>
          </a:pPr>
          <a:r>
            <a:rPr lang="en-US" cap="none" sz="1300" b="0" i="0" u="none" baseline="0">
              <a:solidFill>
                <a:srgbClr val="000000"/>
              </a:solidFill>
              <a:latin typeface="Cambria Math"/>
              <a:ea typeface="Cambria Math"/>
              <a:cs typeface="Cambria Math"/>
            </a:rPr>
            <a:t>Ms = Np </a:t>
          </a:r>
          <a:r>
            <a:rPr lang="en-US" cap="none" sz="1300" b="0" i="0" u="none" baseline="0">
              <a:solidFill>
                <a:srgbClr val="000000"/>
              </a:solidFill>
              <a:latin typeface="Cambria Math"/>
              <a:ea typeface="Cambria Math"/>
              <a:cs typeface="Cambria Math"/>
            </a:rPr>
            <a:t>×</a:t>
          </a:r>
          <a:r>
            <a:rPr lang="en-US" cap="none" sz="1300" b="0" i="0" u="none" baseline="0">
              <a:solidFill>
                <a:srgbClr val="000000"/>
              </a:solidFill>
              <a:latin typeface="Cambria Math"/>
              <a:ea typeface="Cambria Math"/>
              <a:cs typeface="Cambria Math"/>
            </a:rPr>
            <a:t> </a:t>
          </a:r>
          <a:r>
            <a:rPr lang="en-US" cap="none" sz="1300" b="0" i="0" u="none" baseline="0">
              <a:solidFill>
                <a:srgbClr val="000000"/>
              </a:solidFill>
              <a:latin typeface="Cambria Math"/>
              <a:ea typeface="Cambria Math"/>
              <a:cs typeface="Cambria Math"/>
            </a:rPr>
            <a:t>(</a:t>
          </a:r>
          <a:r>
            <a:rPr lang="en-US" cap="none" sz="1300" b="0" i="0" u="none" baseline="0">
              <a:solidFill>
                <a:srgbClr val="000000"/>
              </a:solidFill>
              <a:latin typeface="Cambria Math"/>
              <a:ea typeface="Cambria Math"/>
              <a:cs typeface="Cambria Math"/>
            </a:rPr>
            <a:t>Cp x h</a:t>
          </a:r>
          <a:r>
            <a:rPr lang="en-US" cap="none" sz="1300" b="0" i="0" u="none" baseline="0">
              <a:solidFill>
                <a:srgbClr val="000000"/>
              </a:solidFill>
              <a:latin typeface="Cambria Math"/>
              <a:ea typeface="Cambria Math"/>
              <a:cs typeface="Cambria Math"/>
            </a:rPr>
            <a:t>)</a:t>
          </a:r>
          <a:r>
            <a:rPr lang="en-US" cap="none" sz="1300" b="0" i="0" u="none" baseline="0">
              <a:solidFill>
                <a:srgbClr val="000000"/>
              </a:solidFill>
              <a:latin typeface="Cambria Math"/>
              <a:ea typeface="Cambria Math"/>
              <a:cs typeface="Cambria Math"/>
            </a:rPr>
            <a:t>+ </a:t>
          </a:r>
          <a:r>
            <a:rPr lang="en-US" cap="none" sz="1300" b="0" i="0" u="none" baseline="0">
              <a:solidFill>
                <a:srgbClr val="000000"/>
              </a:solidFill>
              <a:latin typeface="Cambria Math"/>
              <a:ea typeface="Cambria Math"/>
              <a:cs typeface="Cambria Math"/>
            </a:rPr>
            <a:t>(</a:t>
          </a:r>
          <a:r>
            <a:rPr lang="en-US" cap="none" sz="1300" b="0" i="0" u="none" baseline="0">
              <a:solidFill>
                <a:srgbClr val="000000"/>
              </a:solidFill>
              <a:latin typeface="Cambria Math"/>
              <a:ea typeface="Cambria Math"/>
              <a:cs typeface="Cambria Math"/>
            </a:rPr>
            <a:t>N</a:t>
          </a:r>
          <a:r>
            <a:rPr lang="en-US" cap="none" sz="1300" b="0" i="0" u="none" baseline="0">
              <a:solidFill>
                <a:srgbClr val="000000"/>
              </a:solidFill>
              <a:latin typeface="Cambria Math"/>
              <a:ea typeface="Cambria Math"/>
              <a:cs typeface="Cambria Math"/>
            </a:rPr>
            <a:t>i+Np</a:t>
          </a:r>
          <a:r>
            <a:rPr lang="en-US" cap="none" sz="1300" b="0" i="0" u="none" baseline="0">
              <a:solidFill>
                <a:srgbClr val="000000"/>
              </a:solidFill>
              <a:latin typeface="Cambria Math"/>
              <a:ea typeface="Cambria Math"/>
              <a:cs typeface="Cambria Math"/>
            </a:rPr>
            <a:t>)</a:t>
          </a:r>
          <a:r>
            <a:rPr lang="en-US" cap="none" sz="1300" b="0" i="0" u="none" baseline="0">
              <a:solidFill>
                <a:srgbClr val="000000"/>
              </a:solidFill>
              <a:latin typeface="Cambria Math"/>
              <a:ea typeface="Cambria Math"/>
              <a:cs typeface="Cambria Math"/>
            </a:rPr>
            <a:t>×</a:t>
          </a:r>
          <a:r>
            <a:rPr lang="en-US" cap="none" sz="1300" b="0" i="0" u="none" baseline="0">
              <a:solidFill>
                <a:srgbClr val="000000"/>
              </a:solidFill>
              <a:latin typeface="Cambria Math"/>
              <a:ea typeface="Cambria Math"/>
              <a:cs typeface="Cambria Math"/>
            </a:rPr>
            <a:t> C+ Cd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L98"/>
  <sheetViews>
    <sheetView tabSelected="1" view="pageLayout" zoomScale="75" zoomScalePageLayoutView="75" workbookViewId="0" topLeftCell="A49">
      <selection activeCell="N70" sqref="N70"/>
    </sheetView>
  </sheetViews>
  <sheetFormatPr defaultColWidth="11.421875" defaultRowHeight="15"/>
  <cols>
    <col min="1" max="1" width="2.28125" style="0" customWidth="1"/>
    <col min="3" max="3" width="7.28125" style="0" customWidth="1"/>
    <col min="4" max="4" width="34.57421875" style="3" customWidth="1"/>
    <col min="5" max="5" width="14.00390625" style="30" customWidth="1"/>
    <col min="6" max="6" width="13.57421875" style="6" customWidth="1"/>
    <col min="7" max="7" width="12.28125" style="0" customWidth="1"/>
    <col min="8" max="8" width="16.421875" style="0" customWidth="1"/>
    <col min="9" max="9" width="11.57421875" style="0" customWidth="1"/>
    <col min="10" max="10" width="14.8515625" style="2" customWidth="1"/>
    <col min="11" max="11" width="11.28125" style="0" customWidth="1"/>
  </cols>
  <sheetData>
    <row r="1" ht="9" customHeight="1" thickBot="1"/>
    <row r="2" spans="2:11" ht="21.75" thickBot="1">
      <c r="B2" s="149" t="s">
        <v>179</v>
      </c>
      <c r="C2" s="150"/>
      <c r="D2" s="150"/>
      <c r="E2" s="150"/>
      <c r="F2" s="150"/>
      <c r="G2" s="150"/>
      <c r="H2" s="150"/>
      <c r="I2" s="150"/>
      <c r="J2" s="150"/>
      <c r="K2" s="151"/>
    </row>
    <row r="3" ht="15.75" thickBot="1"/>
    <row r="4" spans="2:10" ht="18.75" customHeight="1" thickBot="1">
      <c r="B4" s="198" t="s">
        <v>91</v>
      </c>
      <c r="C4" s="199"/>
      <c r="D4" s="98" t="s">
        <v>149</v>
      </c>
      <c r="E4" s="63"/>
      <c r="F4" s="53" t="s">
        <v>92</v>
      </c>
      <c r="G4" s="52"/>
      <c r="H4" s="53" t="s">
        <v>93</v>
      </c>
      <c r="I4" s="55"/>
      <c r="J4" s="53" t="s">
        <v>94</v>
      </c>
    </row>
    <row r="5" spans="2:4" ht="18.75" customHeight="1" thickBot="1">
      <c r="B5" s="200">
        <v>43265</v>
      </c>
      <c r="C5" s="201"/>
      <c r="D5" s="98" t="s">
        <v>150</v>
      </c>
    </row>
    <row r="6" ht="15.75" thickBot="1">
      <c r="E6" s="94" t="s">
        <v>36</v>
      </c>
    </row>
    <row r="7" spans="2:11" s="11" customFormat="1" ht="24.75" customHeight="1" thickBot="1">
      <c r="B7" s="137" t="s">
        <v>31</v>
      </c>
      <c r="C7" s="138"/>
      <c r="D7" s="138"/>
      <c r="E7" s="138"/>
      <c r="F7" s="138"/>
      <c r="G7" s="138"/>
      <c r="H7" s="138"/>
      <c r="I7" s="138"/>
      <c r="J7" s="138"/>
      <c r="K7" s="139"/>
    </row>
    <row r="8" spans="2:11" ht="18.75" thickBot="1">
      <c r="B8" s="202" t="s">
        <v>85</v>
      </c>
      <c r="C8" s="203"/>
      <c r="D8" s="203"/>
      <c r="E8" s="31">
        <v>1.1</v>
      </c>
      <c r="F8" s="131"/>
      <c r="G8" s="132"/>
      <c r="H8" s="132"/>
      <c r="I8" s="132"/>
      <c r="J8" s="56" t="s">
        <v>80</v>
      </c>
      <c r="K8" s="57">
        <f>E8</f>
        <v>1.1</v>
      </c>
    </row>
    <row r="9" spans="2:11" ht="15">
      <c r="B9" s="12"/>
      <c r="C9" s="12"/>
      <c r="D9" s="12"/>
      <c r="E9" s="32"/>
      <c r="F9" s="10"/>
      <c r="G9" s="7"/>
      <c r="H9" s="7"/>
      <c r="I9" s="7"/>
      <c r="J9" s="50"/>
      <c r="K9" s="7"/>
    </row>
    <row r="10" ht="15.75" thickBot="1"/>
    <row r="11" spans="2:11" ht="21.75" thickBot="1">
      <c r="B11" s="137" t="s">
        <v>30</v>
      </c>
      <c r="C11" s="138"/>
      <c r="D11" s="138"/>
      <c r="E11" s="138"/>
      <c r="F11" s="138"/>
      <c r="G11" s="138"/>
      <c r="H11" s="138"/>
      <c r="I11" s="138"/>
      <c r="J11" s="138"/>
      <c r="K11" s="139"/>
    </row>
    <row r="12" spans="2:11" ht="18" customHeight="1">
      <c r="B12" s="133" t="s">
        <v>0</v>
      </c>
      <c r="C12" s="27" t="s">
        <v>3</v>
      </c>
      <c r="D12" s="44" t="s">
        <v>29</v>
      </c>
      <c r="E12" s="33">
        <v>667.7</v>
      </c>
      <c r="F12" s="162" t="s">
        <v>172</v>
      </c>
      <c r="G12" s="162"/>
      <c r="H12" s="162"/>
      <c r="I12" s="162"/>
      <c r="J12" s="165" t="s">
        <v>48</v>
      </c>
      <c r="K12" s="140">
        <f>_XLL.ARRONDI.AU.MULTIPLE((E18/E16)*(E14/E12)*((1+E20)/(1+E13)),0.01)</f>
        <v>1.08</v>
      </c>
    </row>
    <row r="13" spans="2:11" ht="18" customHeight="1">
      <c r="B13" s="134"/>
      <c r="C13" s="29" t="s">
        <v>1</v>
      </c>
      <c r="D13" s="121" t="s">
        <v>57</v>
      </c>
      <c r="E13" s="34">
        <v>19.6</v>
      </c>
      <c r="F13" s="163"/>
      <c r="G13" s="163"/>
      <c r="H13" s="163"/>
      <c r="I13" s="163"/>
      <c r="J13" s="166"/>
      <c r="K13" s="141"/>
    </row>
    <row r="14" spans="2:11" ht="18" customHeight="1">
      <c r="B14" s="134"/>
      <c r="C14" s="29" t="s">
        <v>162</v>
      </c>
      <c r="D14" s="43" t="s">
        <v>163</v>
      </c>
      <c r="E14" s="34">
        <v>700.5</v>
      </c>
      <c r="F14" s="163"/>
      <c r="G14" s="163"/>
      <c r="H14" s="163"/>
      <c r="I14" s="163"/>
      <c r="J14" s="166"/>
      <c r="K14" s="141"/>
    </row>
    <row r="15" spans="2:11" ht="18" customHeight="1">
      <c r="B15" s="134"/>
      <c r="C15" s="29" t="s">
        <v>164</v>
      </c>
      <c r="D15" s="43" t="s">
        <v>165</v>
      </c>
      <c r="E15" s="34">
        <v>20</v>
      </c>
      <c r="F15" s="163"/>
      <c r="G15" s="163"/>
      <c r="H15" s="163"/>
      <c r="I15" s="163"/>
      <c r="J15" s="166"/>
      <c r="K15" s="141"/>
    </row>
    <row r="16" spans="2:11" ht="18" customHeight="1">
      <c r="B16" s="134"/>
      <c r="C16" s="29" t="s">
        <v>166</v>
      </c>
      <c r="D16" s="73" t="s">
        <v>168</v>
      </c>
      <c r="E16" s="34">
        <v>106.5</v>
      </c>
      <c r="F16" s="163"/>
      <c r="G16" s="163"/>
      <c r="H16" s="163"/>
      <c r="I16" s="163"/>
      <c r="J16" s="166"/>
      <c r="K16" s="141"/>
    </row>
    <row r="17" spans="2:11" ht="18" customHeight="1">
      <c r="B17" s="134"/>
      <c r="C17" s="29" t="s">
        <v>167</v>
      </c>
      <c r="D17" s="43" t="s">
        <v>169</v>
      </c>
      <c r="E17" s="34">
        <v>20</v>
      </c>
      <c r="F17" s="163"/>
      <c r="G17" s="163"/>
      <c r="H17" s="163"/>
      <c r="I17" s="163"/>
      <c r="J17" s="166"/>
      <c r="K17" s="141"/>
    </row>
    <row r="18" spans="2:11" ht="18.75" customHeight="1">
      <c r="B18" s="134"/>
      <c r="C18" s="29" t="s">
        <v>2</v>
      </c>
      <c r="D18" s="43" t="s">
        <v>87</v>
      </c>
      <c r="E18" s="64">
        <v>107.4</v>
      </c>
      <c r="F18" s="163"/>
      <c r="G18" s="163"/>
      <c r="H18" s="163"/>
      <c r="I18" s="163"/>
      <c r="J18" s="166"/>
      <c r="K18" s="141"/>
    </row>
    <row r="19" spans="2:11" ht="18.75" customHeight="1">
      <c r="B19" s="134"/>
      <c r="C19" s="186" t="s">
        <v>96</v>
      </c>
      <c r="D19" s="186"/>
      <c r="E19" s="65">
        <v>43132</v>
      </c>
      <c r="F19" s="163"/>
      <c r="G19" s="163"/>
      <c r="H19" s="163"/>
      <c r="I19" s="163"/>
      <c r="J19" s="166"/>
      <c r="K19" s="141"/>
    </row>
    <row r="20" spans="2:11" ht="19.5" customHeight="1">
      <c r="B20" s="134"/>
      <c r="C20" s="41" t="s">
        <v>4</v>
      </c>
      <c r="D20" s="45" t="s">
        <v>58</v>
      </c>
      <c r="E20" s="66">
        <v>20</v>
      </c>
      <c r="F20" s="163"/>
      <c r="G20" s="163"/>
      <c r="H20" s="163"/>
      <c r="I20" s="163"/>
      <c r="J20" s="166"/>
      <c r="K20" s="141"/>
    </row>
    <row r="21" spans="2:11" ht="15.75" thickBot="1">
      <c r="B21" s="135"/>
      <c r="C21" s="136" t="s">
        <v>95</v>
      </c>
      <c r="D21" s="136"/>
      <c r="E21" s="136"/>
      <c r="F21" s="164"/>
      <c r="G21" s="164"/>
      <c r="H21" s="164"/>
      <c r="I21" s="164"/>
      <c r="J21" s="167"/>
      <c r="K21" s="142"/>
    </row>
    <row r="22" spans="2:11" ht="15.75" customHeight="1">
      <c r="B22" s="13"/>
      <c r="C22" s="7"/>
      <c r="D22" s="8"/>
      <c r="E22" s="36"/>
      <c r="F22" s="14"/>
      <c r="G22" s="14"/>
      <c r="H22" s="14"/>
      <c r="I22" s="14"/>
      <c r="J22" s="54"/>
      <c r="K22" s="7"/>
    </row>
    <row r="23" spans="2:10" ht="15.75" customHeight="1" thickBot="1">
      <c r="B23" s="1"/>
      <c r="J23" s="1"/>
    </row>
    <row r="24" spans="2:11" s="11" customFormat="1" ht="24" customHeight="1" thickBot="1">
      <c r="B24" s="137" t="s">
        <v>32</v>
      </c>
      <c r="C24" s="138"/>
      <c r="D24" s="138"/>
      <c r="E24" s="138"/>
      <c r="F24" s="138"/>
      <c r="G24" s="138"/>
      <c r="H24" s="138"/>
      <c r="I24" s="138"/>
      <c r="J24" s="138"/>
      <c r="K24" s="139"/>
    </row>
    <row r="25" spans="2:11" ht="36" customHeight="1">
      <c r="B25" s="204" t="s">
        <v>88</v>
      </c>
      <c r="C25" s="27" t="s">
        <v>7</v>
      </c>
      <c r="D25" s="16" t="s">
        <v>130</v>
      </c>
      <c r="E25" s="67"/>
      <c r="F25" s="178" t="s">
        <v>171</v>
      </c>
      <c r="G25" s="179"/>
      <c r="H25" s="179"/>
      <c r="I25" s="179"/>
      <c r="J25" s="146" t="s">
        <v>49</v>
      </c>
      <c r="K25" s="140">
        <f>_XLL.ARRONDI.AU.MULTIPLE((E25*(E28*E29+E32))+(E26*(E28*E30+E33))+(E27*(E28*E31+E34)+E35),1)+E36</f>
        <v>12945.648000000001</v>
      </c>
    </row>
    <row r="26" spans="2:11" ht="22.5" customHeight="1">
      <c r="B26" s="205"/>
      <c r="C26" s="29" t="s">
        <v>8</v>
      </c>
      <c r="D26" s="15" t="s">
        <v>98</v>
      </c>
      <c r="E26" s="64"/>
      <c r="F26" s="180"/>
      <c r="G26" s="181"/>
      <c r="H26" s="181"/>
      <c r="I26" s="181"/>
      <c r="J26" s="147"/>
      <c r="K26" s="141"/>
    </row>
    <row r="27" spans="2:11" ht="22.5" customHeight="1">
      <c r="B27" s="205"/>
      <c r="C27" s="29" t="s">
        <v>97</v>
      </c>
      <c r="D27" s="15" t="s">
        <v>99</v>
      </c>
      <c r="E27" s="64"/>
      <c r="F27" s="180"/>
      <c r="G27" s="181"/>
      <c r="H27" s="181"/>
      <c r="I27" s="181"/>
      <c r="J27" s="147"/>
      <c r="K27" s="141"/>
    </row>
    <row r="28" spans="2:11" ht="27.75" customHeight="1">
      <c r="B28" s="205"/>
      <c r="C28" s="29" t="s">
        <v>9</v>
      </c>
      <c r="D28" s="43" t="s">
        <v>50</v>
      </c>
      <c r="E28" s="64"/>
      <c r="F28" s="180"/>
      <c r="G28" s="181"/>
      <c r="H28" s="181"/>
      <c r="I28" s="181"/>
      <c r="J28" s="147"/>
      <c r="K28" s="141"/>
    </row>
    <row r="29" spans="2:11" ht="28.5" customHeight="1">
      <c r="B29" s="205"/>
      <c r="C29" s="29" t="s">
        <v>10</v>
      </c>
      <c r="D29" s="15" t="s">
        <v>51</v>
      </c>
      <c r="E29" s="64"/>
      <c r="F29" s="180"/>
      <c r="G29" s="181"/>
      <c r="H29" s="181"/>
      <c r="I29" s="181"/>
      <c r="J29" s="147"/>
      <c r="K29" s="141"/>
    </row>
    <row r="30" spans="2:11" ht="27.75" customHeight="1">
      <c r="B30" s="205"/>
      <c r="C30" s="29" t="s">
        <v>11</v>
      </c>
      <c r="D30" s="15" t="s">
        <v>52</v>
      </c>
      <c r="E30" s="64"/>
      <c r="F30" s="180"/>
      <c r="G30" s="181"/>
      <c r="H30" s="181"/>
      <c r="I30" s="181"/>
      <c r="J30" s="147"/>
      <c r="K30" s="141"/>
    </row>
    <row r="31" spans="2:11" ht="29.25" customHeight="1">
      <c r="B31" s="205"/>
      <c r="C31" s="29" t="s">
        <v>12</v>
      </c>
      <c r="D31" s="15" t="s">
        <v>53</v>
      </c>
      <c r="E31" s="64"/>
      <c r="F31" s="180"/>
      <c r="G31" s="181"/>
      <c r="H31" s="181"/>
      <c r="I31" s="181"/>
      <c r="J31" s="147"/>
      <c r="K31" s="141"/>
    </row>
    <row r="32" spans="2:11" ht="24" customHeight="1">
      <c r="B32" s="205"/>
      <c r="C32" s="29" t="s">
        <v>13</v>
      </c>
      <c r="D32" s="15" t="s">
        <v>54</v>
      </c>
      <c r="E32" s="64"/>
      <c r="F32" s="180"/>
      <c r="G32" s="181"/>
      <c r="H32" s="181"/>
      <c r="I32" s="181"/>
      <c r="J32" s="147"/>
      <c r="K32" s="141"/>
    </row>
    <row r="33" spans="2:11" ht="24" customHeight="1">
      <c r="B33" s="205"/>
      <c r="C33" s="29" t="s">
        <v>14</v>
      </c>
      <c r="D33" s="15" t="s">
        <v>55</v>
      </c>
      <c r="E33" s="64"/>
      <c r="F33" s="180"/>
      <c r="G33" s="181"/>
      <c r="H33" s="181"/>
      <c r="I33" s="181"/>
      <c r="J33" s="147"/>
      <c r="K33" s="141"/>
    </row>
    <row r="34" spans="2:11" ht="24" customHeight="1">
      <c r="B34" s="205"/>
      <c r="C34" s="29" t="s">
        <v>15</v>
      </c>
      <c r="D34" s="15" t="s">
        <v>56</v>
      </c>
      <c r="E34" s="64"/>
      <c r="F34" s="180"/>
      <c r="G34" s="181"/>
      <c r="H34" s="181"/>
      <c r="I34" s="181"/>
      <c r="J34" s="147"/>
      <c r="K34" s="141"/>
    </row>
    <row r="35" spans="2:11" ht="24" customHeight="1">
      <c r="B35" s="205"/>
      <c r="C35" s="41" t="s">
        <v>90</v>
      </c>
      <c r="D35" s="49" t="s">
        <v>127</v>
      </c>
      <c r="E35" s="66">
        <f>1968*4+'Annexe-Gestion-Dechets'!H30+'Annexe-Gestion-Dechets'!H54</f>
        <v>10408.648</v>
      </c>
      <c r="F35" s="180"/>
      <c r="G35" s="181"/>
      <c r="H35" s="181"/>
      <c r="I35" s="181"/>
      <c r="J35" s="147"/>
      <c r="K35" s="141"/>
    </row>
    <row r="36" spans="2:11" ht="24" customHeight="1" thickBot="1">
      <c r="B36" s="206"/>
      <c r="C36" s="35" t="s">
        <v>128</v>
      </c>
      <c r="D36" s="61" t="s">
        <v>129</v>
      </c>
      <c r="E36" s="113">
        <f>'Annexe-Gestion-Dechets'!H57</f>
        <v>2536.648</v>
      </c>
      <c r="F36" s="182"/>
      <c r="G36" s="183"/>
      <c r="H36" s="183"/>
      <c r="I36" s="183"/>
      <c r="J36" s="148"/>
      <c r="K36" s="142"/>
    </row>
    <row r="37" spans="2:11" ht="15.75" customHeight="1">
      <c r="B37" s="13"/>
      <c r="C37" s="7"/>
      <c r="D37" s="8"/>
      <c r="E37" s="36"/>
      <c r="F37" s="51"/>
      <c r="G37" s="51"/>
      <c r="H37" s="51"/>
      <c r="I37" s="51"/>
      <c r="J37" s="54"/>
      <c r="K37" s="7"/>
    </row>
    <row r="38" spans="2:10" ht="15.75" customHeight="1" thickBot="1">
      <c r="B38" s="1"/>
      <c r="J38" s="1"/>
    </row>
    <row r="39" spans="2:11" s="11" customFormat="1" ht="24.75" customHeight="1" thickBot="1">
      <c r="B39" s="137" t="s">
        <v>33</v>
      </c>
      <c r="C39" s="138"/>
      <c r="D39" s="138"/>
      <c r="E39" s="138"/>
      <c r="F39" s="138"/>
      <c r="G39" s="138"/>
      <c r="H39" s="138"/>
      <c r="I39" s="138"/>
      <c r="J39" s="138"/>
      <c r="K39" s="139"/>
    </row>
    <row r="40" spans="2:11" ht="18" customHeight="1">
      <c r="B40" s="143" t="s">
        <v>84</v>
      </c>
      <c r="C40" s="161" t="s">
        <v>72</v>
      </c>
      <c r="D40" s="161"/>
      <c r="E40" s="67" t="s">
        <v>36</v>
      </c>
      <c r="F40" s="152"/>
      <c r="G40" s="153"/>
      <c r="H40" s="153"/>
      <c r="I40" s="153"/>
      <c r="J40" s="146" t="s">
        <v>71</v>
      </c>
      <c r="K40" s="140">
        <f>IF(E40="non",0,((E41*E42)+(E43*E44)+(E43*E45)+(E43*E46)+(E43*E47)+(E43*E48)))</f>
        <v>12200</v>
      </c>
    </row>
    <row r="41" spans="2:11" ht="18" customHeight="1">
      <c r="B41" s="144"/>
      <c r="C41" s="26" t="s">
        <v>5</v>
      </c>
      <c r="D41" s="42" t="s">
        <v>59</v>
      </c>
      <c r="E41" s="37">
        <f>2200</f>
        <v>2200</v>
      </c>
      <c r="F41" s="154"/>
      <c r="G41" s="155"/>
      <c r="H41" s="155"/>
      <c r="I41" s="155"/>
      <c r="J41" s="147"/>
      <c r="K41" s="141"/>
    </row>
    <row r="42" spans="2:11" ht="19.5" customHeight="1">
      <c r="B42" s="144"/>
      <c r="C42" s="186" t="s">
        <v>73</v>
      </c>
      <c r="D42" s="186"/>
      <c r="E42" s="69">
        <v>2</v>
      </c>
      <c r="F42" s="154"/>
      <c r="G42" s="155"/>
      <c r="H42" s="155"/>
      <c r="I42" s="155"/>
      <c r="J42" s="147"/>
      <c r="K42" s="141"/>
    </row>
    <row r="43" spans="2:11" ht="18" customHeight="1">
      <c r="B43" s="144"/>
      <c r="C43" s="26" t="s">
        <v>6</v>
      </c>
      <c r="D43" s="42" t="s">
        <v>60</v>
      </c>
      <c r="E43" s="34">
        <v>130</v>
      </c>
      <c r="F43" s="154"/>
      <c r="G43" s="155"/>
      <c r="H43" s="155"/>
      <c r="I43" s="155"/>
      <c r="J43" s="147"/>
      <c r="K43" s="141"/>
    </row>
    <row r="44" spans="2:11" ht="18" customHeight="1">
      <c r="B44" s="144"/>
      <c r="C44" s="26" t="s">
        <v>38</v>
      </c>
      <c r="D44" s="42" t="s">
        <v>65</v>
      </c>
      <c r="E44" s="64">
        <v>30</v>
      </c>
      <c r="F44" s="154"/>
      <c r="G44" s="155"/>
      <c r="H44" s="155"/>
      <c r="I44" s="155"/>
      <c r="J44" s="147"/>
      <c r="K44" s="141"/>
    </row>
    <row r="45" spans="2:11" ht="18" customHeight="1">
      <c r="B45" s="144"/>
      <c r="C45" s="28" t="s">
        <v>39</v>
      </c>
      <c r="D45" s="42" t="s">
        <v>66</v>
      </c>
      <c r="E45" s="69">
        <v>30</v>
      </c>
      <c r="F45" s="154"/>
      <c r="G45" s="155"/>
      <c r="H45" s="155"/>
      <c r="I45" s="155"/>
      <c r="J45" s="147"/>
      <c r="K45" s="141"/>
    </row>
    <row r="46" spans="2:11" ht="18" customHeight="1">
      <c r="B46" s="144"/>
      <c r="C46" s="28" t="s">
        <v>40</v>
      </c>
      <c r="D46" s="42" t="s">
        <v>67</v>
      </c>
      <c r="E46" s="64"/>
      <c r="F46" s="154"/>
      <c r="G46" s="155"/>
      <c r="H46" s="155"/>
      <c r="I46" s="155"/>
      <c r="J46" s="147"/>
      <c r="K46" s="141"/>
    </row>
    <row r="47" spans="2:11" ht="18" customHeight="1">
      <c r="B47" s="144"/>
      <c r="C47" s="28" t="s">
        <v>41</v>
      </c>
      <c r="D47" s="42" t="s">
        <v>68</v>
      </c>
      <c r="E47" s="64"/>
      <c r="F47" s="154"/>
      <c r="G47" s="155"/>
      <c r="H47" s="155"/>
      <c r="I47" s="155"/>
      <c r="J47" s="147"/>
      <c r="K47" s="141"/>
    </row>
    <row r="48" spans="2:11" ht="18.75" customHeight="1" thickBot="1">
      <c r="B48" s="145"/>
      <c r="C48" s="46" t="s">
        <v>42</v>
      </c>
      <c r="D48" s="47" t="s">
        <v>69</v>
      </c>
      <c r="E48" s="70"/>
      <c r="F48" s="156"/>
      <c r="G48" s="157"/>
      <c r="H48" s="157"/>
      <c r="I48" s="157"/>
      <c r="J48" s="148"/>
      <c r="K48" s="142"/>
    </row>
    <row r="49" spans="2:9" ht="15">
      <c r="B49" s="2"/>
      <c r="C49" s="5"/>
      <c r="E49" s="38"/>
      <c r="F49" s="9"/>
      <c r="G49" s="9"/>
      <c r="H49" s="9"/>
      <c r="I49" s="9"/>
    </row>
    <row r="50" ht="15.75" thickBot="1">
      <c r="B50" s="2"/>
    </row>
    <row r="51" spans="2:11" s="11" customFormat="1" ht="24.75" customHeight="1" thickBot="1">
      <c r="B51" s="137" t="s">
        <v>34</v>
      </c>
      <c r="C51" s="138"/>
      <c r="D51" s="138"/>
      <c r="E51" s="138"/>
      <c r="F51" s="138"/>
      <c r="G51" s="138"/>
      <c r="H51" s="138"/>
      <c r="I51" s="138"/>
      <c r="J51" s="138"/>
      <c r="K51" s="139"/>
    </row>
    <row r="52" spans="2:11" ht="22.5" customHeight="1">
      <c r="B52" s="158" t="s">
        <v>83</v>
      </c>
      <c r="C52" s="161" t="s">
        <v>89</v>
      </c>
      <c r="D52" s="161"/>
      <c r="E52" s="67" t="s">
        <v>36</v>
      </c>
      <c r="F52" s="162" t="s">
        <v>178</v>
      </c>
      <c r="G52" s="162"/>
      <c r="H52" s="162"/>
      <c r="I52" s="162"/>
      <c r="J52" s="146" t="s">
        <v>74</v>
      </c>
      <c r="K52" s="140">
        <f>E53*E54+E56*E57</f>
        <v>225</v>
      </c>
    </row>
    <row r="53" spans="2:11" ht="18" customHeight="1">
      <c r="B53" s="159"/>
      <c r="C53" s="26" t="s">
        <v>16</v>
      </c>
      <c r="D53" s="42" t="s">
        <v>61</v>
      </c>
      <c r="E53" s="64"/>
      <c r="F53" s="163"/>
      <c r="G53" s="163"/>
      <c r="H53" s="163"/>
      <c r="I53" s="163"/>
      <c r="J53" s="147"/>
      <c r="K53" s="141"/>
    </row>
    <row r="54" spans="2:11" ht="18">
      <c r="B54" s="159"/>
      <c r="C54" s="26" t="s">
        <v>17</v>
      </c>
      <c r="D54" s="42" t="s">
        <v>62</v>
      </c>
      <c r="E54" s="34">
        <f>50</f>
        <v>50</v>
      </c>
      <c r="F54" s="163"/>
      <c r="G54" s="163"/>
      <c r="H54" s="163"/>
      <c r="I54" s="163"/>
      <c r="J54" s="147"/>
      <c r="K54" s="141"/>
    </row>
    <row r="55" spans="2:11" ht="19.5" customHeight="1">
      <c r="B55" s="159"/>
      <c r="C55" s="221" t="s">
        <v>78</v>
      </c>
      <c r="D55" s="222"/>
      <c r="E55" s="64">
        <v>2</v>
      </c>
      <c r="F55" s="163"/>
      <c r="G55" s="163"/>
      <c r="H55" s="163"/>
      <c r="I55" s="163"/>
      <c r="J55" s="147"/>
      <c r="K55" s="141"/>
    </row>
    <row r="56" spans="2:11" ht="18">
      <c r="B56" s="159"/>
      <c r="C56" s="26" t="s">
        <v>18</v>
      </c>
      <c r="D56" s="42" t="s">
        <v>35</v>
      </c>
      <c r="E56" s="62">
        <v>15</v>
      </c>
      <c r="F56" s="163"/>
      <c r="G56" s="163"/>
      <c r="H56" s="163"/>
      <c r="I56" s="163"/>
      <c r="J56" s="147"/>
      <c r="K56" s="141"/>
    </row>
    <row r="57" spans="2:11" ht="18.75" thickBot="1">
      <c r="B57" s="160"/>
      <c r="C57" s="93" t="s">
        <v>19</v>
      </c>
      <c r="D57" s="47" t="s">
        <v>63</v>
      </c>
      <c r="E57" s="39">
        <v>15</v>
      </c>
      <c r="F57" s="164"/>
      <c r="G57" s="164"/>
      <c r="H57" s="164"/>
      <c r="I57" s="164"/>
      <c r="J57" s="148"/>
      <c r="K57" s="142"/>
    </row>
    <row r="58" spans="2:9" ht="15">
      <c r="B58" s="2"/>
      <c r="E58" s="40"/>
      <c r="F58" s="9"/>
      <c r="G58" s="9"/>
      <c r="H58" s="9"/>
      <c r="I58" s="9"/>
    </row>
    <row r="59" spans="2:3" ht="15.75" thickBot="1">
      <c r="B59" s="2"/>
      <c r="C59" s="4"/>
    </row>
    <row r="60" spans="2:11" s="11" customFormat="1" ht="24.75" customHeight="1" thickBot="1">
      <c r="B60" s="137" t="s">
        <v>43</v>
      </c>
      <c r="C60" s="138"/>
      <c r="D60" s="138"/>
      <c r="E60" s="138"/>
      <c r="F60" s="138"/>
      <c r="G60" s="138"/>
      <c r="H60" s="138"/>
      <c r="I60" s="138"/>
      <c r="J60" s="138"/>
      <c r="K60" s="139"/>
    </row>
    <row r="61" spans="2:11" ht="18" customHeight="1">
      <c r="B61" s="158" t="s">
        <v>82</v>
      </c>
      <c r="C61" s="77" t="s">
        <v>115</v>
      </c>
      <c r="D61" s="78" t="s">
        <v>114</v>
      </c>
      <c r="E61" s="79">
        <v>0</v>
      </c>
      <c r="F61" s="213" t="s">
        <v>180</v>
      </c>
      <c r="G61" s="214"/>
      <c r="H61" s="214"/>
      <c r="I61" s="214"/>
      <c r="J61" s="146" t="s">
        <v>75</v>
      </c>
      <c r="K61" s="140">
        <f>E65+E67+E70</f>
        <v>40200</v>
      </c>
    </row>
    <row r="62" spans="2:11" ht="18">
      <c r="B62" s="197"/>
      <c r="C62" s="72" t="s">
        <v>22</v>
      </c>
      <c r="D62" s="73" t="s">
        <v>44</v>
      </c>
      <c r="E62" s="74">
        <v>4</v>
      </c>
      <c r="F62" s="215"/>
      <c r="G62" s="216"/>
      <c r="H62" s="216"/>
      <c r="I62" s="216"/>
      <c r="J62" s="147"/>
      <c r="K62" s="141"/>
    </row>
    <row r="63" spans="2:11" ht="18">
      <c r="B63" s="159"/>
      <c r="C63" s="29" t="s">
        <v>23</v>
      </c>
      <c r="D63" s="43" t="s">
        <v>64</v>
      </c>
      <c r="E63" s="34">
        <v>300</v>
      </c>
      <c r="F63" s="217"/>
      <c r="G63" s="216"/>
      <c r="H63" s="216"/>
      <c r="I63" s="216"/>
      <c r="J63" s="147"/>
      <c r="K63" s="141"/>
    </row>
    <row r="64" spans="2:11" ht="15">
      <c r="B64" s="159"/>
      <c r="C64" s="29" t="s">
        <v>20</v>
      </c>
      <c r="D64" s="43" t="s">
        <v>76</v>
      </c>
      <c r="E64" s="64">
        <v>8.5</v>
      </c>
      <c r="F64" s="217"/>
      <c r="G64" s="216"/>
      <c r="H64" s="216"/>
      <c r="I64" s="216"/>
      <c r="J64" s="147"/>
      <c r="K64" s="141"/>
    </row>
    <row r="65" spans="2:11" ht="15">
      <c r="B65" s="159"/>
      <c r="C65" s="184" t="s">
        <v>112</v>
      </c>
      <c r="D65" s="185"/>
      <c r="E65" s="76">
        <f>E62*(E63*E64)</f>
        <v>10200</v>
      </c>
      <c r="F65" s="217"/>
      <c r="G65" s="216"/>
      <c r="H65" s="216"/>
      <c r="I65" s="216"/>
      <c r="J65" s="147"/>
      <c r="K65" s="141"/>
    </row>
    <row r="66" spans="2:11" ht="15">
      <c r="B66" s="159"/>
      <c r="C66" s="80" t="s">
        <v>21</v>
      </c>
      <c r="D66" s="81" t="s">
        <v>110</v>
      </c>
      <c r="E66" s="82">
        <v>2000</v>
      </c>
      <c r="F66" s="217"/>
      <c r="G66" s="216"/>
      <c r="H66" s="216"/>
      <c r="I66" s="216"/>
      <c r="J66" s="147"/>
      <c r="K66" s="141"/>
    </row>
    <row r="67" spans="2:11" ht="22.5" customHeight="1">
      <c r="B67" s="159"/>
      <c r="C67" s="184" t="s">
        <v>111</v>
      </c>
      <c r="D67" s="185"/>
      <c r="E67" s="76">
        <f>E66*E62</f>
        <v>8000</v>
      </c>
      <c r="F67" s="217"/>
      <c r="G67" s="216"/>
      <c r="H67" s="216"/>
      <c r="I67" s="216"/>
      <c r="J67" s="147"/>
      <c r="K67" s="141"/>
    </row>
    <row r="68" spans="2:11" ht="14.25" hidden="1">
      <c r="B68" s="159"/>
      <c r="C68" s="220" t="s">
        <v>45</v>
      </c>
      <c r="D68" s="220"/>
      <c r="E68" s="74">
        <v>24000</v>
      </c>
      <c r="F68" s="217"/>
      <c r="G68" s="216"/>
      <c r="H68" s="216"/>
      <c r="I68" s="216"/>
      <c r="J68" s="147"/>
      <c r="K68" s="141"/>
    </row>
    <row r="69" spans="2:11" ht="14.25" hidden="1">
      <c r="B69" s="159"/>
      <c r="C69" s="186" t="s">
        <v>77</v>
      </c>
      <c r="D69" s="186"/>
      <c r="E69" s="64" t="s">
        <v>36</v>
      </c>
      <c r="F69" s="217"/>
      <c r="G69" s="216"/>
      <c r="H69" s="216"/>
      <c r="I69" s="216"/>
      <c r="J69" s="147"/>
      <c r="K69" s="141"/>
    </row>
    <row r="70" spans="2:11" ht="42" customHeight="1" thickBot="1">
      <c r="B70" s="160"/>
      <c r="C70" s="35" t="s">
        <v>24</v>
      </c>
      <c r="D70" s="48" t="s">
        <v>113</v>
      </c>
      <c r="E70" s="71">
        <f>IF(E69="oui",(_XLL.ARRONDI.AU.MULTIPLE((IF(E68&lt;100000,10000+5000*(E68/10000),60000+2000*((E68/10000)-10))),5)),0)</f>
        <v>22000</v>
      </c>
      <c r="F70" s="218"/>
      <c r="G70" s="219"/>
      <c r="H70" s="219"/>
      <c r="I70" s="219"/>
      <c r="J70" s="148"/>
      <c r="K70" s="142"/>
    </row>
    <row r="71" spans="2:9" ht="15">
      <c r="B71" s="2"/>
      <c r="E71" s="40"/>
      <c r="F71" s="9"/>
      <c r="G71" s="9"/>
      <c r="H71" s="9"/>
      <c r="I71" s="9"/>
    </row>
    <row r="72" ht="15.75" thickBot="1">
      <c r="B72" s="2"/>
    </row>
    <row r="73" spans="2:12" s="11" customFormat="1" ht="24.75" customHeight="1" thickBot="1">
      <c r="B73" s="194" t="s">
        <v>117</v>
      </c>
      <c r="C73" s="195"/>
      <c r="D73" s="195"/>
      <c r="E73" s="195"/>
      <c r="F73" s="195"/>
      <c r="G73" s="195"/>
      <c r="H73" s="195"/>
      <c r="I73" s="195"/>
      <c r="J73" s="195"/>
      <c r="K73" s="196"/>
      <c r="L73"/>
    </row>
    <row r="74" spans="2:11" ht="15.75" customHeight="1">
      <c r="B74" s="158" t="s">
        <v>81</v>
      </c>
      <c r="C74" s="187" t="s">
        <v>118</v>
      </c>
      <c r="D74" s="188"/>
      <c r="E74" s="67" t="s">
        <v>37</v>
      </c>
      <c r="F74" s="172" t="s">
        <v>174</v>
      </c>
      <c r="G74" s="173"/>
      <c r="H74" s="173"/>
      <c r="I74" s="173"/>
      <c r="J74" s="146" t="s">
        <v>79</v>
      </c>
      <c r="K74" s="140">
        <f>IF(E74="oui",(E75*E76*E77*E78),0)+IF(E79="oui",(E81+E82),0)+IF(E83="oui",E84,0)</f>
        <v>4886.1</v>
      </c>
    </row>
    <row r="75" spans="2:11" ht="18">
      <c r="B75" s="197"/>
      <c r="C75" s="72" t="s">
        <v>26</v>
      </c>
      <c r="D75" s="73" t="s">
        <v>70</v>
      </c>
      <c r="E75" s="75">
        <v>40</v>
      </c>
      <c r="F75" s="174"/>
      <c r="G75" s="175"/>
      <c r="H75" s="175"/>
      <c r="I75" s="175"/>
      <c r="J75" s="147"/>
      <c r="K75" s="141"/>
    </row>
    <row r="76" spans="2:11" ht="18">
      <c r="B76" s="197"/>
      <c r="C76" s="29" t="s">
        <v>27</v>
      </c>
      <c r="D76" s="43" t="s">
        <v>46</v>
      </c>
      <c r="E76" s="64"/>
      <c r="F76" s="174"/>
      <c r="G76" s="175"/>
      <c r="H76" s="175"/>
      <c r="I76" s="175"/>
      <c r="J76" s="147"/>
      <c r="K76" s="141"/>
    </row>
    <row r="77" spans="2:11" ht="16.5">
      <c r="B77" s="197"/>
      <c r="C77" s="29" t="s">
        <v>28</v>
      </c>
      <c r="D77" s="43" t="s">
        <v>47</v>
      </c>
      <c r="E77" s="64"/>
      <c r="F77" s="174"/>
      <c r="G77" s="175"/>
      <c r="H77" s="175"/>
      <c r="I77" s="175"/>
      <c r="J77" s="147"/>
      <c r="K77" s="141"/>
    </row>
    <row r="78" spans="2:11" ht="14.25">
      <c r="B78" s="197"/>
      <c r="C78" s="191" t="s">
        <v>25</v>
      </c>
      <c r="D78" s="191"/>
      <c r="E78" s="86">
        <v>6</v>
      </c>
      <c r="F78" s="174"/>
      <c r="G78" s="175"/>
      <c r="H78" s="175"/>
      <c r="I78" s="175"/>
      <c r="J78" s="147"/>
      <c r="K78" s="141"/>
    </row>
    <row r="79" spans="2:11" ht="33" customHeight="1">
      <c r="B79" s="197"/>
      <c r="C79" s="189" t="s">
        <v>119</v>
      </c>
      <c r="D79" s="190"/>
      <c r="E79" s="87" t="s">
        <v>36</v>
      </c>
      <c r="F79" s="174"/>
      <c r="G79" s="175"/>
      <c r="H79" s="175"/>
      <c r="I79" s="175"/>
      <c r="J79" s="147"/>
      <c r="K79" s="141"/>
    </row>
    <row r="80" spans="2:11" ht="27" customHeight="1">
      <c r="B80" s="197"/>
      <c r="C80" s="186" t="s">
        <v>116</v>
      </c>
      <c r="D80" s="186"/>
      <c r="E80" s="64" t="s">
        <v>36</v>
      </c>
      <c r="F80" s="174"/>
      <c r="G80" s="175"/>
      <c r="H80" s="175"/>
      <c r="I80" s="175"/>
      <c r="J80" s="147"/>
      <c r="K80" s="141"/>
    </row>
    <row r="81" spans="2:11" ht="25.5" customHeight="1">
      <c r="B81" s="197"/>
      <c r="C81" s="168" t="s">
        <v>120</v>
      </c>
      <c r="D81" s="169"/>
      <c r="E81" s="64"/>
      <c r="F81" s="174"/>
      <c r="G81" s="175"/>
      <c r="H81" s="175"/>
      <c r="I81" s="175"/>
      <c r="J81" s="147"/>
      <c r="K81" s="141"/>
    </row>
    <row r="82" spans="2:11" ht="25.5" customHeight="1">
      <c r="B82" s="144"/>
      <c r="C82" s="192" t="s">
        <v>121</v>
      </c>
      <c r="D82" s="193"/>
      <c r="E82" s="88">
        <f>6*(92.35+40)</f>
        <v>794.0999999999999</v>
      </c>
      <c r="F82" s="174"/>
      <c r="G82" s="175"/>
      <c r="H82" s="175"/>
      <c r="I82" s="175"/>
      <c r="J82" s="147"/>
      <c r="K82" s="141"/>
    </row>
    <row r="83" spans="2:11" ht="25.5" customHeight="1">
      <c r="B83" s="144"/>
      <c r="C83" s="223" t="s">
        <v>122</v>
      </c>
      <c r="D83" s="224"/>
      <c r="E83" s="74" t="s">
        <v>36</v>
      </c>
      <c r="F83" s="174"/>
      <c r="G83" s="175"/>
      <c r="H83" s="175"/>
      <c r="I83" s="175"/>
      <c r="J83" s="147"/>
      <c r="K83" s="141"/>
    </row>
    <row r="84" spans="2:11" ht="16.5" customHeight="1" thickBot="1">
      <c r="B84" s="160"/>
      <c r="C84" s="170" t="s">
        <v>123</v>
      </c>
      <c r="D84" s="171"/>
      <c r="E84" s="68">
        <v>4092</v>
      </c>
      <c r="F84" s="176"/>
      <c r="G84" s="177"/>
      <c r="H84" s="177"/>
      <c r="I84" s="177"/>
      <c r="J84" s="148"/>
      <c r="K84" s="142"/>
    </row>
    <row r="86" ht="15" thickBot="1"/>
    <row r="87" spans="4:9" ht="14.25">
      <c r="D87" s="17"/>
      <c r="E87" s="18"/>
      <c r="F87" s="18"/>
      <c r="G87" s="18"/>
      <c r="H87" s="18"/>
      <c r="I87" s="19"/>
    </row>
    <row r="88" spans="4:9" ht="15">
      <c r="D88" s="20"/>
      <c r="E88" s="21"/>
      <c r="F88" s="21"/>
      <c r="G88" s="21"/>
      <c r="H88" s="21"/>
      <c r="I88" s="22"/>
    </row>
    <row r="89" spans="4:9" ht="15">
      <c r="D89" s="20"/>
      <c r="E89" s="21"/>
      <c r="F89" s="21"/>
      <c r="G89" s="21"/>
      <c r="H89" s="21"/>
      <c r="I89" s="22"/>
    </row>
    <row r="90" spans="4:9" ht="15">
      <c r="D90" s="20"/>
      <c r="E90" s="21"/>
      <c r="F90" s="21"/>
      <c r="G90" s="21"/>
      <c r="H90" s="21"/>
      <c r="I90" s="22"/>
    </row>
    <row r="91" spans="4:9" ht="15" thickBot="1">
      <c r="D91" s="20"/>
      <c r="E91" s="21"/>
      <c r="F91" s="21"/>
      <c r="G91" s="21"/>
      <c r="H91" s="21"/>
      <c r="I91" s="22"/>
    </row>
    <row r="92" spans="4:9" ht="14.25">
      <c r="D92" s="20"/>
      <c r="E92" s="128" t="s">
        <v>86</v>
      </c>
      <c r="F92" s="122">
        <f>_XLL.ARRONDI.AU.MULTIPLE((K8*(K25+K12*(K40+K52+K61+K74))),1)</f>
        <v>82563</v>
      </c>
      <c r="G92" s="122"/>
      <c r="H92" s="123"/>
      <c r="I92" s="22"/>
    </row>
    <row r="93" spans="4:9" ht="14.25">
      <c r="D93" s="20"/>
      <c r="E93" s="129"/>
      <c r="F93" s="124"/>
      <c r="G93" s="124"/>
      <c r="H93" s="125"/>
      <c r="I93" s="22"/>
    </row>
    <row r="94" spans="4:9" ht="15" thickBot="1">
      <c r="D94" s="20"/>
      <c r="E94" s="130"/>
      <c r="F94" s="126"/>
      <c r="G94" s="126"/>
      <c r="H94" s="127"/>
      <c r="I94" s="22"/>
    </row>
    <row r="95" spans="4:9" ht="21" thickBot="1">
      <c r="D95" s="23"/>
      <c r="E95" s="24"/>
      <c r="F95" s="24"/>
      <c r="G95" s="24"/>
      <c r="H95" s="24"/>
      <c r="I95" s="25"/>
    </row>
    <row r="96" spans="4:9" ht="21" thickBot="1">
      <c r="D96" s="11"/>
      <c r="E96" s="11"/>
      <c r="F96" s="11"/>
      <c r="G96" s="11"/>
      <c r="H96" s="11"/>
      <c r="I96" s="11"/>
    </row>
    <row r="97" spans="4:9" ht="14.25">
      <c r="D97" s="209" t="s">
        <v>175</v>
      </c>
      <c r="E97" s="210"/>
      <c r="F97" s="210"/>
      <c r="G97" s="210"/>
      <c r="H97" s="210"/>
      <c r="I97" s="207" t="str">
        <f>IF(F92&gt;=100000,"OUI","NON")</f>
        <v>NON</v>
      </c>
    </row>
    <row r="98" spans="4:9" ht="15" thickBot="1">
      <c r="D98" s="211"/>
      <c r="E98" s="212"/>
      <c r="F98" s="212"/>
      <c r="G98" s="212"/>
      <c r="H98" s="212"/>
      <c r="I98" s="208"/>
    </row>
  </sheetData>
  <sheetProtection/>
  <mergeCells count="58">
    <mergeCell ref="I97:I98"/>
    <mergeCell ref="D97:H98"/>
    <mergeCell ref="C42:D42"/>
    <mergeCell ref="C69:D69"/>
    <mergeCell ref="F61:I70"/>
    <mergeCell ref="B61:B70"/>
    <mergeCell ref="C68:D68"/>
    <mergeCell ref="C55:D55"/>
    <mergeCell ref="C83:D83"/>
    <mergeCell ref="C67:D67"/>
    <mergeCell ref="B4:C4"/>
    <mergeCell ref="B5:C5"/>
    <mergeCell ref="C19:D19"/>
    <mergeCell ref="K61:K70"/>
    <mergeCell ref="F52:I57"/>
    <mergeCell ref="B8:D8"/>
    <mergeCell ref="B51:K51"/>
    <mergeCell ref="B60:K60"/>
    <mergeCell ref="B25:B36"/>
    <mergeCell ref="J61:J70"/>
    <mergeCell ref="C80:D80"/>
    <mergeCell ref="C74:D74"/>
    <mergeCell ref="C79:D79"/>
    <mergeCell ref="C78:D78"/>
    <mergeCell ref="C82:D82"/>
    <mergeCell ref="B73:K73"/>
    <mergeCell ref="B74:B84"/>
    <mergeCell ref="J74:J84"/>
    <mergeCell ref="C40:D40"/>
    <mergeCell ref="C81:D81"/>
    <mergeCell ref="C84:D84"/>
    <mergeCell ref="K25:K36"/>
    <mergeCell ref="J40:J48"/>
    <mergeCell ref="K40:K48"/>
    <mergeCell ref="K52:K57"/>
    <mergeCell ref="F74:I84"/>
    <mergeCell ref="F25:I36"/>
    <mergeCell ref="C65:D65"/>
    <mergeCell ref="J25:J36"/>
    <mergeCell ref="B2:K2"/>
    <mergeCell ref="F40:I48"/>
    <mergeCell ref="B52:B57"/>
    <mergeCell ref="C52:D52"/>
    <mergeCell ref="F12:I21"/>
    <mergeCell ref="J12:J21"/>
    <mergeCell ref="K12:K21"/>
    <mergeCell ref="J52:J57"/>
    <mergeCell ref="B39:K39"/>
    <mergeCell ref="F92:H94"/>
    <mergeCell ref="E92:E94"/>
    <mergeCell ref="F8:I8"/>
    <mergeCell ref="B12:B21"/>
    <mergeCell ref="C21:E21"/>
    <mergeCell ref="B7:K7"/>
    <mergeCell ref="B11:K11"/>
    <mergeCell ref="B24:K24"/>
    <mergeCell ref="K74:K84"/>
    <mergeCell ref="B40:B48"/>
  </mergeCells>
  <conditionalFormatting sqref="I97">
    <cfRule type="containsText" priority="1" dxfId="1" operator="containsText" text="Faire parvenir au Préfet un document attestant de la constitution de garanties financières avant la mise en service des installations">
      <formula>NOT(ISERROR(SEARCH("Faire parvenir au Préfet un document attestant de la constitution de garanties financières avant la mise en service des installations",I97)))</formula>
    </cfRule>
  </conditionalFormatting>
  <dataValidations count="1">
    <dataValidation type="list" allowBlank="1" showInputMessage="1" showErrorMessage="1" sqref="E69 E40 E52 E74 E79:E80 E83">
      <formula1>$E$6:$E$6</formula1>
    </dataValidation>
  </dataValidations>
  <printOptions/>
  <pageMargins left="0.6302083333333334" right="0.25" top="0.653125" bottom="0.6467592592592593" header="0.3" footer="0.3"/>
  <pageSetup fitToHeight="0" fitToWidth="0" horizontalDpi="600" verticalDpi="600" orientation="portrait" paperSize="9" scale="55" r:id="rId5"/>
  <headerFooter>
    <oddHeader>&amp;L&amp;G</oddHeader>
    <oddFooter>&amp;RPage &amp;P sur &amp;N</oddFooter>
  </headerFooter>
  <rowBreaks count="1" manualBreakCount="1">
    <brk id="71" max="19" man="1"/>
  </rowBreaks>
  <drawing r:id="rId3"/>
  <legacyDrawing r:id="rId2"/>
  <legacyDrawingHF r:id="rId4"/>
</worksheet>
</file>

<file path=xl/worksheets/sheet2.xml><?xml version="1.0" encoding="utf-8"?>
<worksheet xmlns="http://schemas.openxmlformats.org/spreadsheetml/2006/main" xmlns:r="http://schemas.openxmlformats.org/officeDocument/2006/relationships">
  <dimension ref="B3:H57"/>
  <sheetViews>
    <sheetView view="pageLayout" workbookViewId="0" topLeftCell="A1">
      <selection activeCell="H30" sqref="H30"/>
    </sheetView>
  </sheetViews>
  <sheetFormatPr defaultColWidth="11.421875" defaultRowHeight="15"/>
  <cols>
    <col min="1" max="1" width="4.28125" style="0" customWidth="1"/>
    <col min="2" max="2" width="58.57421875" style="0" customWidth="1"/>
    <col min="5" max="5" width="15.00390625" style="0" customWidth="1"/>
    <col min="6" max="6" width="15.57421875" style="0" customWidth="1"/>
    <col min="7" max="7" width="17.00390625" style="0" customWidth="1"/>
    <col min="8" max="8" width="11.421875" style="107" customWidth="1"/>
  </cols>
  <sheetData>
    <row r="2" ht="15" thickBot="1"/>
    <row r="3" spans="2:8" ht="21" thickBot="1">
      <c r="B3" s="137" t="s">
        <v>32</v>
      </c>
      <c r="C3" s="138"/>
      <c r="D3" s="138"/>
      <c r="E3" s="138"/>
      <c r="F3" s="138"/>
      <c r="G3" s="138"/>
      <c r="H3" s="139"/>
    </row>
    <row r="5" spans="2:8" ht="43.5">
      <c r="B5" s="225" t="s">
        <v>100</v>
      </c>
      <c r="C5" s="226" t="s">
        <v>101</v>
      </c>
      <c r="D5" s="60" t="s">
        <v>102</v>
      </c>
      <c r="E5" s="89" t="s">
        <v>124</v>
      </c>
      <c r="F5" s="89" t="s">
        <v>125</v>
      </c>
      <c r="G5" s="90" t="s">
        <v>126</v>
      </c>
      <c r="H5" s="108" t="s">
        <v>103</v>
      </c>
    </row>
    <row r="6" spans="2:8" ht="14.25">
      <c r="B6" s="225"/>
      <c r="C6" s="227"/>
      <c r="D6" s="91" t="s">
        <v>104</v>
      </c>
      <c r="E6" s="91" t="s">
        <v>105</v>
      </c>
      <c r="F6" s="91" t="s">
        <v>106</v>
      </c>
      <c r="G6" s="92" t="s">
        <v>107</v>
      </c>
      <c r="H6" s="109" t="s">
        <v>108</v>
      </c>
    </row>
    <row r="7" spans="2:8" ht="14.25">
      <c r="B7" s="84" t="s">
        <v>133</v>
      </c>
      <c r="C7" s="83">
        <v>208</v>
      </c>
      <c r="D7" s="83" t="s">
        <v>131</v>
      </c>
      <c r="E7" s="83"/>
      <c r="F7" s="83"/>
      <c r="G7" s="84">
        <v>0</v>
      </c>
      <c r="H7" s="110">
        <f aca="true" t="shared" si="0" ref="H7:H20">IF(G7=0,0,C7*(E7*F7+G7))</f>
        <v>0</v>
      </c>
    </row>
    <row r="8" spans="2:8" ht="14.25">
      <c r="B8" s="84" t="s">
        <v>132</v>
      </c>
      <c r="C8" s="83">
        <v>208</v>
      </c>
      <c r="D8" s="83" t="s">
        <v>131</v>
      </c>
      <c r="E8" s="83"/>
      <c r="F8" s="83"/>
      <c r="G8" s="84">
        <v>0</v>
      </c>
      <c r="H8" s="110">
        <f t="shared" si="0"/>
        <v>0</v>
      </c>
    </row>
    <row r="9" spans="2:8" ht="14.25">
      <c r="B9" s="84" t="s">
        <v>134</v>
      </c>
      <c r="C9" s="83">
        <v>208</v>
      </c>
      <c r="D9" s="83" t="s">
        <v>131</v>
      </c>
      <c r="E9" s="83"/>
      <c r="F9" s="83"/>
      <c r="G9" s="84">
        <v>0</v>
      </c>
      <c r="H9" s="110">
        <f t="shared" si="0"/>
        <v>0</v>
      </c>
    </row>
    <row r="10" spans="2:8" ht="14.25">
      <c r="B10" s="84" t="s">
        <v>135</v>
      </c>
      <c r="C10" s="83">
        <v>208</v>
      </c>
      <c r="D10" s="83" t="s">
        <v>131</v>
      </c>
      <c r="E10" s="83"/>
      <c r="F10" s="83"/>
      <c r="G10" s="84">
        <v>0</v>
      </c>
      <c r="H10" s="110">
        <f t="shared" si="0"/>
        <v>0</v>
      </c>
    </row>
    <row r="11" spans="2:8" ht="14.25">
      <c r="B11" s="85" t="s">
        <v>136</v>
      </c>
      <c r="C11" s="83"/>
      <c r="D11" s="83" t="s">
        <v>131</v>
      </c>
      <c r="E11" s="83"/>
      <c r="F11" s="83"/>
      <c r="G11" s="84">
        <v>0</v>
      </c>
      <c r="H11" s="110">
        <f t="shared" si="0"/>
        <v>0</v>
      </c>
    </row>
    <row r="12" spans="2:8" ht="14.25">
      <c r="B12" s="85" t="s">
        <v>132</v>
      </c>
      <c r="C12" s="83">
        <v>800</v>
      </c>
      <c r="D12" s="83" t="s">
        <v>131</v>
      </c>
      <c r="E12" s="83"/>
      <c r="F12" s="83"/>
      <c r="G12" s="84">
        <v>0</v>
      </c>
      <c r="H12" s="110">
        <f t="shared" si="0"/>
        <v>0</v>
      </c>
    </row>
    <row r="13" spans="2:8" ht="14.25">
      <c r="B13" s="85" t="s">
        <v>137</v>
      </c>
      <c r="C13" s="83"/>
      <c r="D13" s="83" t="s">
        <v>131</v>
      </c>
      <c r="E13" s="83"/>
      <c r="F13" s="83"/>
      <c r="G13" s="84">
        <v>0</v>
      </c>
      <c r="H13" s="110">
        <f t="shared" si="0"/>
        <v>0</v>
      </c>
    </row>
    <row r="14" spans="2:8" ht="14.25">
      <c r="B14" s="85" t="s">
        <v>138</v>
      </c>
      <c r="C14" s="83"/>
      <c r="D14" s="83" t="s">
        <v>131</v>
      </c>
      <c r="E14" s="83"/>
      <c r="F14" s="83"/>
      <c r="G14" s="84">
        <v>0</v>
      </c>
      <c r="H14" s="110">
        <f t="shared" si="0"/>
        <v>0</v>
      </c>
    </row>
    <row r="15" spans="2:8" ht="14.25">
      <c r="B15" s="85" t="s">
        <v>139</v>
      </c>
      <c r="C15" s="83">
        <v>0.053</v>
      </c>
      <c r="D15" s="83" t="s">
        <v>140</v>
      </c>
      <c r="E15" s="83"/>
      <c r="F15" s="83"/>
      <c r="G15" s="84">
        <v>0</v>
      </c>
      <c r="H15" s="110">
        <f t="shared" si="0"/>
        <v>0</v>
      </c>
    </row>
    <row r="16" spans="2:8" ht="14.25">
      <c r="B16" s="85" t="s">
        <v>141</v>
      </c>
      <c r="C16" s="83">
        <v>0.053</v>
      </c>
      <c r="D16" s="83" t="s">
        <v>142</v>
      </c>
      <c r="E16" s="83"/>
      <c r="F16" s="83"/>
      <c r="G16" s="84">
        <v>0</v>
      </c>
      <c r="H16" s="110">
        <f t="shared" si="0"/>
        <v>0</v>
      </c>
    </row>
    <row r="17" spans="2:8" ht="14.25">
      <c r="B17" s="85" t="s">
        <v>143</v>
      </c>
      <c r="C17" s="83">
        <v>3</v>
      </c>
      <c r="D17" s="83" t="s">
        <v>131</v>
      </c>
      <c r="E17" s="83"/>
      <c r="F17" s="83"/>
      <c r="G17" s="84">
        <v>0</v>
      </c>
      <c r="H17" s="110">
        <f t="shared" si="0"/>
        <v>0</v>
      </c>
    </row>
    <row r="18" spans="2:8" ht="14.25">
      <c r="B18" s="85" t="s">
        <v>173</v>
      </c>
      <c r="C18" s="83">
        <v>1</v>
      </c>
      <c r="D18" s="83" t="s">
        <v>176</v>
      </c>
      <c r="E18" s="83"/>
      <c r="F18" s="83"/>
      <c r="G18" s="84">
        <v>204</v>
      </c>
      <c r="H18" s="110">
        <f t="shared" si="0"/>
        <v>204</v>
      </c>
    </row>
    <row r="19" spans="2:8" ht="14.25">
      <c r="B19" s="85" t="s">
        <v>144</v>
      </c>
      <c r="C19" s="83">
        <v>0.208</v>
      </c>
      <c r="D19" s="83" t="s">
        <v>142</v>
      </c>
      <c r="E19" s="83"/>
      <c r="F19" s="83"/>
      <c r="G19" s="84">
        <v>210</v>
      </c>
      <c r="H19" s="110">
        <f t="shared" si="0"/>
        <v>43.68</v>
      </c>
    </row>
    <row r="20" spans="2:8" ht="14.25">
      <c r="B20" s="85" t="s">
        <v>145</v>
      </c>
      <c r="C20" s="83">
        <v>0.208</v>
      </c>
      <c r="D20" s="83" t="s">
        <v>142</v>
      </c>
      <c r="E20" s="83"/>
      <c r="F20" s="83"/>
      <c r="G20" s="84">
        <v>210</v>
      </c>
      <c r="H20" s="110">
        <f t="shared" si="0"/>
        <v>43.68</v>
      </c>
    </row>
    <row r="21" spans="2:8" ht="14.25">
      <c r="B21" s="85" t="s">
        <v>151</v>
      </c>
      <c r="C21" s="83">
        <v>1</v>
      </c>
      <c r="D21" s="83" t="s">
        <v>142</v>
      </c>
      <c r="E21" s="83"/>
      <c r="F21" s="83"/>
      <c r="G21" s="84">
        <v>210</v>
      </c>
      <c r="H21" s="110">
        <f aca="true" t="shared" si="1" ref="H21:H27">IF(G21=0,0,C21*(E21*F21+G21))</f>
        <v>210</v>
      </c>
    </row>
    <row r="22" spans="2:8" ht="14.25">
      <c r="B22" s="85" t="s">
        <v>170</v>
      </c>
      <c r="C22" s="83">
        <v>4</v>
      </c>
      <c r="D22" s="83" t="s">
        <v>142</v>
      </c>
      <c r="E22" s="83"/>
      <c r="F22" s="83"/>
      <c r="G22" s="84">
        <v>0</v>
      </c>
      <c r="H22" s="110">
        <f t="shared" si="1"/>
        <v>0</v>
      </c>
    </row>
    <row r="23" spans="2:8" ht="14.25">
      <c r="B23" s="85" t="s">
        <v>152</v>
      </c>
      <c r="C23" s="83">
        <v>1</v>
      </c>
      <c r="D23" s="83" t="s">
        <v>142</v>
      </c>
      <c r="E23" s="83"/>
      <c r="F23" s="83"/>
      <c r="G23" s="84">
        <v>180</v>
      </c>
      <c r="H23" s="110">
        <f t="shared" si="1"/>
        <v>180</v>
      </c>
    </row>
    <row r="24" spans="2:8" ht="14.25">
      <c r="B24" s="85" t="s">
        <v>153</v>
      </c>
      <c r="C24" s="83">
        <v>1</v>
      </c>
      <c r="D24" s="83" t="s">
        <v>176</v>
      </c>
      <c r="E24" s="83"/>
      <c r="F24" s="83"/>
      <c r="G24" s="84">
        <v>204</v>
      </c>
      <c r="H24" s="110">
        <f t="shared" si="1"/>
        <v>204</v>
      </c>
    </row>
    <row r="25" spans="2:8" ht="14.25">
      <c r="B25" s="85" t="s">
        <v>154</v>
      </c>
      <c r="C25" s="83">
        <v>0.03</v>
      </c>
      <c r="D25" s="83" t="s">
        <v>142</v>
      </c>
      <c r="E25" s="83"/>
      <c r="F25" s="83"/>
      <c r="G25" s="84">
        <v>260</v>
      </c>
      <c r="H25" s="110">
        <f t="shared" si="1"/>
        <v>7.8</v>
      </c>
    </row>
    <row r="26" spans="2:8" ht="14.25">
      <c r="B26" s="85" t="s">
        <v>155</v>
      </c>
      <c r="C26" s="83">
        <v>0</v>
      </c>
      <c r="D26" s="83"/>
      <c r="E26" s="83"/>
      <c r="F26" s="83"/>
      <c r="G26" s="84">
        <v>0</v>
      </c>
      <c r="H26" s="110">
        <f t="shared" si="1"/>
        <v>0</v>
      </c>
    </row>
    <row r="27" spans="2:8" ht="14.25">
      <c r="B27" s="85"/>
      <c r="C27" s="83"/>
      <c r="D27" s="83"/>
      <c r="E27" s="83"/>
      <c r="F27" s="83"/>
      <c r="G27" s="84"/>
      <c r="H27" s="110">
        <f t="shared" si="1"/>
        <v>0</v>
      </c>
    </row>
    <row r="30" spans="2:8" ht="14.25">
      <c r="B30" s="58"/>
      <c r="C30" s="58"/>
      <c r="D30" s="58"/>
      <c r="E30" s="58"/>
      <c r="F30" s="58"/>
      <c r="G30" s="59" t="s">
        <v>109</v>
      </c>
      <c r="H30" s="111">
        <f>SUM(H7:H27)</f>
        <v>893.16</v>
      </c>
    </row>
    <row r="31" ht="14.25">
      <c r="B31" s="97" t="s">
        <v>131</v>
      </c>
    </row>
    <row r="36" ht="15" thickBot="1"/>
    <row r="37" spans="2:8" ht="21" thickBot="1">
      <c r="B37" s="137" t="s">
        <v>146</v>
      </c>
      <c r="C37" s="138"/>
      <c r="D37" s="138"/>
      <c r="E37" s="138"/>
      <c r="F37" s="138"/>
      <c r="G37" s="138"/>
      <c r="H37" s="139"/>
    </row>
    <row r="39" spans="2:8" ht="43.5">
      <c r="B39" s="225" t="s">
        <v>157</v>
      </c>
      <c r="C39" s="226" t="s">
        <v>101</v>
      </c>
      <c r="D39" s="96" t="s">
        <v>102</v>
      </c>
      <c r="E39" s="95" t="s">
        <v>124</v>
      </c>
      <c r="F39" s="95" t="s">
        <v>125</v>
      </c>
      <c r="G39" s="90" t="s">
        <v>126</v>
      </c>
      <c r="H39" s="108" t="s">
        <v>103</v>
      </c>
    </row>
    <row r="40" spans="2:8" ht="14.25">
      <c r="B40" s="225"/>
      <c r="C40" s="227"/>
      <c r="D40" s="91" t="s">
        <v>104</v>
      </c>
      <c r="E40" s="91" t="s">
        <v>147</v>
      </c>
      <c r="F40" s="91" t="s">
        <v>106</v>
      </c>
      <c r="G40" s="92" t="s">
        <v>107</v>
      </c>
      <c r="H40" s="109" t="s">
        <v>108</v>
      </c>
    </row>
    <row r="41" spans="2:8" ht="14.25">
      <c r="B41" s="84" t="s">
        <v>158</v>
      </c>
      <c r="C41" s="99">
        <v>17.6</v>
      </c>
      <c r="D41" s="83" t="s">
        <v>142</v>
      </c>
      <c r="E41" s="83">
        <v>13.38</v>
      </c>
      <c r="F41" s="83">
        <v>0</v>
      </c>
      <c r="G41" s="84">
        <v>80</v>
      </c>
      <c r="H41" s="110">
        <f>IF(G41=0,0,IF(F41=0,C41*(E41+G41),C41*(E41*F41+G41)))</f>
        <v>1643.488</v>
      </c>
    </row>
    <row r="42" spans="2:8" ht="14.25">
      <c r="B42" s="84"/>
      <c r="C42" s="83"/>
      <c r="D42" s="83" t="s">
        <v>142</v>
      </c>
      <c r="E42" s="83"/>
      <c r="F42" s="83"/>
      <c r="G42" s="84"/>
      <c r="H42" s="110">
        <f aca="true" t="shared" si="2" ref="H42:H53">IF(G42=0,0,IF(F42=0,C42*(E42+G42),C42*(E42*F42+G42)))</f>
        <v>0</v>
      </c>
    </row>
    <row r="43" spans="2:8" ht="14.25">
      <c r="B43" s="84"/>
      <c r="C43" s="83"/>
      <c r="D43" s="83"/>
      <c r="E43" s="83"/>
      <c r="F43" s="83"/>
      <c r="G43" s="84">
        <v>0</v>
      </c>
      <c r="H43" s="110">
        <f t="shared" si="2"/>
        <v>0</v>
      </c>
    </row>
    <row r="44" spans="2:8" ht="14.25">
      <c r="B44" s="84"/>
      <c r="C44" s="83"/>
      <c r="D44" s="83"/>
      <c r="E44" s="83"/>
      <c r="F44" s="83"/>
      <c r="G44" s="84">
        <v>0</v>
      </c>
      <c r="H44" s="110">
        <f t="shared" si="2"/>
        <v>0</v>
      </c>
    </row>
    <row r="45" spans="2:8" ht="14.25">
      <c r="B45" s="85"/>
      <c r="C45" s="83"/>
      <c r="D45" s="83"/>
      <c r="E45" s="83"/>
      <c r="F45" s="83"/>
      <c r="G45" s="84">
        <v>0</v>
      </c>
      <c r="H45" s="110">
        <f t="shared" si="2"/>
        <v>0</v>
      </c>
    </row>
    <row r="46" spans="2:8" ht="14.25">
      <c r="B46" s="85"/>
      <c r="C46" s="83"/>
      <c r="D46" s="83"/>
      <c r="E46" s="83"/>
      <c r="F46" s="83"/>
      <c r="G46" s="84">
        <v>0</v>
      </c>
      <c r="H46" s="110">
        <f t="shared" si="2"/>
        <v>0</v>
      </c>
    </row>
    <row r="47" spans="2:8" ht="14.25">
      <c r="B47" s="85"/>
      <c r="C47" s="83"/>
      <c r="D47" s="83"/>
      <c r="E47" s="83"/>
      <c r="F47" s="83"/>
      <c r="G47" s="84">
        <v>0</v>
      </c>
      <c r="H47" s="110">
        <f t="shared" si="2"/>
        <v>0</v>
      </c>
    </row>
    <row r="48" spans="2:8" ht="14.25">
      <c r="B48" s="85"/>
      <c r="C48" s="83"/>
      <c r="D48" s="83"/>
      <c r="E48" s="83"/>
      <c r="F48" s="83"/>
      <c r="G48" s="84">
        <v>0</v>
      </c>
      <c r="H48" s="110">
        <f t="shared" si="2"/>
        <v>0</v>
      </c>
    </row>
    <row r="49" spans="2:8" ht="14.25">
      <c r="B49" s="85"/>
      <c r="C49" s="83"/>
      <c r="D49" s="83"/>
      <c r="E49" s="83"/>
      <c r="F49" s="83"/>
      <c r="G49" s="84">
        <v>0</v>
      </c>
      <c r="H49" s="110">
        <f t="shared" si="2"/>
        <v>0</v>
      </c>
    </row>
    <row r="50" spans="2:8" ht="14.25">
      <c r="B50" s="85"/>
      <c r="C50" s="83"/>
      <c r="D50" s="83"/>
      <c r="E50" s="83"/>
      <c r="F50" s="83"/>
      <c r="G50" s="84">
        <v>0</v>
      </c>
      <c r="H50" s="110">
        <f t="shared" si="2"/>
        <v>0</v>
      </c>
    </row>
    <row r="51" spans="2:8" ht="14.25">
      <c r="B51" s="85"/>
      <c r="C51" s="83"/>
      <c r="D51" s="83"/>
      <c r="E51" s="83"/>
      <c r="F51" s="83"/>
      <c r="G51" s="84">
        <v>0</v>
      </c>
      <c r="H51" s="110">
        <f t="shared" si="2"/>
        <v>0</v>
      </c>
    </row>
    <row r="52" spans="2:8" ht="14.25">
      <c r="B52" s="85"/>
      <c r="C52" s="83"/>
      <c r="D52" s="83"/>
      <c r="E52" s="83"/>
      <c r="F52" s="83"/>
      <c r="G52" s="84">
        <v>0</v>
      </c>
      <c r="H52" s="110">
        <f t="shared" si="2"/>
        <v>0</v>
      </c>
    </row>
    <row r="53" spans="2:8" ht="14.25">
      <c r="B53" s="85"/>
      <c r="C53" s="83"/>
      <c r="D53" s="83"/>
      <c r="E53" s="83"/>
      <c r="F53" s="83"/>
      <c r="G53" s="84">
        <v>0</v>
      </c>
      <c r="H53" s="110">
        <f t="shared" si="2"/>
        <v>0</v>
      </c>
    </row>
    <row r="54" spans="2:8" ht="14.25">
      <c r="B54" s="58"/>
      <c r="C54" s="58"/>
      <c r="D54" s="58"/>
      <c r="E54" s="58"/>
      <c r="F54" s="58"/>
      <c r="G54" s="59" t="s">
        <v>109</v>
      </c>
      <c r="H54" s="111">
        <f>SUM(H41:H53)</f>
        <v>1643.488</v>
      </c>
    </row>
    <row r="55" ht="14.25">
      <c r="B55" s="97" t="s">
        <v>131</v>
      </c>
    </row>
    <row r="56" ht="15" thickBot="1"/>
    <row r="57" spans="2:8" ht="15" thickBot="1">
      <c r="B57" s="97" t="s">
        <v>148</v>
      </c>
      <c r="H57" s="112">
        <f>H30+H54</f>
        <v>2536.648</v>
      </c>
    </row>
  </sheetData>
  <sheetProtection/>
  <mergeCells count="6">
    <mergeCell ref="B3:H3"/>
    <mergeCell ref="B5:B6"/>
    <mergeCell ref="C5:C6"/>
    <mergeCell ref="B37:H37"/>
    <mergeCell ref="B39:B40"/>
    <mergeCell ref="C39:C40"/>
  </mergeCells>
  <printOptions/>
  <pageMargins left="0.653125" right="0.25" top="0.75" bottom="0.75" header="0.3" footer="0.3"/>
  <pageSetup horizontalDpi="600" verticalDpi="600" orientation="portrait" paperSize="9" scale="55" r:id="rId2"/>
  <headerFooter>
    <oddHeader>&amp;L&amp;G&amp;CEts J.MENUT 
PROJET ZA GELLAINVILLE</oddHeader>
    <oddFooter>&amp;RPage &amp;P sur &amp;N</oddFooter>
  </headerFooter>
  <legacyDrawingHF r:id="rId1"/>
</worksheet>
</file>

<file path=xl/worksheets/sheet3.xml><?xml version="1.0" encoding="utf-8"?>
<worksheet xmlns="http://schemas.openxmlformats.org/spreadsheetml/2006/main" xmlns:r="http://schemas.openxmlformats.org/officeDocument/2006/relationships">
  <dimension ref="C10:K27"/>
  <sheetViews>
    <sheetView view="pageLayout" workbookViewId="0" topLeftCell="A1">
      <selection activeCell="J17" sqref="J17"/>
    </sheetView>
  </sheetViews>
  <sheetFormatPr defaultColWidth="11.421875" defaultRowHeight="15"/>
  <sheetData>
    <row r="9" ht="15" thickBot="1"/>
    <row r="10" spans="3:4" ht="15" thickBot="1">
      <c r="C10" s="100" t="s">
        <v>156</v>
      </c>
      <c r="D10" s="114" t="s">
        <v>160</v>
      </c>
    </row>
    <row r="11" spans="3:4" ht="15" thickBot="1">
      <c r="C11" s="101"/>
      <c r="D11" s="115" t="s">
        <v>161</v>
      </c>
    </row>
    <row r="12" spans="3:4" ht="15" thickBot="1">
      <c r="C12" s="102"/>
      <c r="D12" s="116">
        <v>191004</v>
      </c>
    </row>
    <row r="13" spans="3:4" ht="14.25">
      <c r="C13" s="103"/>
      <c r="D13" s="117"/>
    </row>
    <row r="14" spans="3:4" ht="14.25">
      <c r="C14" s="104">
        <v>41275</v>
      </c>
      <c r="D14" s="118">
        <v>18</v>
      </c>
    </row>
    <row r="15" spans="3:4" ht="14.25">
      <c r="C15" s="104">
        <v>41306</v>
      </c>
      <c r="D15" s="118">
        <v>18</v>
      </c>
    </row>
    <row r="16" spans="3:4" ht="14.25">
      <c r="C16" s="104">
        <v>41334</v>
      </c>
      <c r="D16" s="118">
        <v>22.28</v>
      </c>
    </row>
    <row r="17" spans="3:11" ht="14.25">
      <c r="C17" s="104">
        <v>41365</v>
      </c>
      <c r="D17" s="118">
        <v>26.4</v>
      </c>
      <c r="E17" t="s">
        <v>159</v>
      </c>
      <c r="G17" t="s">
        <v>177</v>
      </c>
      <c r="K17">
        <v>17.6</v>
      </c>
    </row>
    <row r="18" spans="3:4" ht="14.25">
      <c r="C18" s="104">
        <v>41395</v>
      </c>
      <c r="D18" s="118">
        <v>22.76</v>
      </c>
    </row>
    <row r="19" spans="3:4" ht="14.25">
      <c r="C19" s="104">
        <v>41426</v>
      </c>
      <c r="D19" s="118">
        <v>20.04</v>
      </c>
    </row>
    <row r="20" spans="3:4" ht="14.25">
      <c r="C20" s="104">
        <v>41456</v>
      </c>
      <c r="D20" s="118">
        <v>25.38</v>
      </c>
    </row>
    <row r="21" spans="3:4" ht="14.25">
      <c r="C21" s="104">
        <v>41487</v>
      </c>
      <c r="D21" s="118">
        <v>14.08</v>
      </c>
    </row>
    <row r="22" spans="3:4" ht="14.25">
      <c r="C22" s="104">
        <v>41518</v>
      </c>
      <c r="D22" s="118">
        <v>8.02</v>
      </c>
    </row>
    <row r="23" spans="3:4" ht="14.25">
      <c r="C23" s="104">
        <v>41548</v>
      </c>
      <c r="D23" s="118">
        <v>16.94</v>
      </c>
    </row>
    <row r="24" spans="3:4" ht="14.25">
      <c r="C24" s="104">
        <v>41579</v>
      </c>
      <c r="D24" s="118">
        <v>16.84</v>
      </c>
    </row>
    <row r="25" spans="3:4" ht="14.25">
      <c r="C25" s="104">
        <v>41609</v>
      </c>
      <c r="D25" s="118">
        <v>20.98</v>
      </c>
    </row>
    <row r="26" spans="3:4" ht="15" thickBot="1">
      <c r="C26" s="105"/>
      <c r="D26" s="119"/>
    </row>
    <row r="27" spans="3:4" ht="15" thickBot="1">
      <c r="C27" s="106" t="s">
        <v>109</v>
      </c>
      <c r="D27" s="120">
        <v>229.72000000000003</v>
      </c>
    </row>
  </sheetData>
  <sheetProtection/>
  <printOptions/>
  <pageMargins left="0.25" right="0.25" top="0.75" bottom="0.75" header="0.3" footer="0.3"/>
  <pageSetup horizontalDpi="600" verticalDpi="600" orientation="landscape" paperSize="9" scale="65" r:id="rId1"/>
  <headerFooter>
    <oddHeader>&amp;CDATA sur déchets non dangereux Site Ets J.MENUT CHARTRES (28000)&amp;R&amp;D
</oddHeader>
    <oddFooter>&amp;LJ GROSSET&amp;C&amp;F&amp;A&amp;RPage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AC-Beucher</dc:creator>
  <cp:keywords/>
  <dc:description/>
  <cp:lastModifiedBy>PC ICPE</cp:lastModifiedBy>
  <cp:lastPrinted>2018-06-14T07:23:33Z</cp:lastPrinted>
  <dcterms:created xsi:type="dcterms:W3CDTF">2012-09-27T08:02:54Z</dcterms:created>
  <dcterms:modified xsi:type="dcterms:W3CDTF">2018-11-13T14:06:33Z</dcterms:modified>
  <cp:category/>
  <cp:version/>
  <cp:contentType/>
  <cp:contentStatus/>
</cp:coreProperties>
</file>